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tabRatio="610" activeTab="2"/>
  </bookViews>
  <sheets>
    <sheet name="FP prihodi 2021" sheetId="1" r:id="rId1"/>
    <sheet name="FP prihodi 2022 i 2023" sheetId="2" r:id="rId2"/>
    <sheet name="FP Rashodi 2021" sheetId="3" r:id="rId3"/>
  </sheets>
  <definedNames>
    <definedName name="_xlnm.Print_Titles" localSheetId="2">'FP Rashodi 2021'!$3:$4</definedName>
  </definedNames>
  <calcPr fullCalcOnLoad="1"/>
</workbook>
</file>

<file path=xl/sharedStrings.xml><?xml version="1.0" encoding="utf-8"?>
<sst xmlns="http://schemas.openxmlformats.org/spreadsheetml/2006/main" count="212" uniqueCount="169">
  <si>
    <t xml:space="preserve">Donacije </t>
  </si>
  <si>
    <t xml:space="preserve">Napomena: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</si>
  <si>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</si>
  <si>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</si>
  <si>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</si>
  <si>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</si>
  <si>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</si>
  <si>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</si>
  <si>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</si>
  <si>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</si>
  <si>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</si>
  <si>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Korisnik proračuna</t>
  </si>
  <si>
    <t>(proračunski/izvanproračunski)</t>
  </si>
  <si>
    <t>Prihodi i primici</t>
  </si>
  <si>
    <t>Vlastiti prihodi - Prihodi ostvareni obavljanjem   osnovnih i ostalih poslova vlastite djelatnosti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</si>
  <si>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</si>
  <si>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</si>
  <si>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</si>
  <si>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</si>
  <si>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</si>
  <si>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rashoda/izdatka</t>
  </si>
  <si>
    <t>Naziv računa</t>
  </si>
  <si>
    <t xml:space="preserve"> Procjena 2005.</t>
  </si>
  <si>
    <t xml:space="preserve"> Procjena 2006.</t>
  </si>
  <si>
    <t>UKUPNO A/Tpr./Kpr.</t>
  </si>
  <si>
    <t>Sveukupno KP</t>
  </si>
  <si>
    <r>
      <t>Oznaka rač.iz                                      računskog plana</t>
    </r>
    <r>
      <rPr>
        <b/>
        <vertAlign val="superscript"/>
        <sz val="12"/>
        <rFont val="Arial"/>
        <family val="2"/>
      </rPr>
      <t>*1</t>
    </r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</si>
  <si>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</si>
  <si>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11"/>
        <rFont val="Arial"/>
        <family val="2"/>
      </rPr>
      <t>*1</t>
    </r>
    <r>
      <rPr>
        <b/>
        <sz val="11"/>
        <rFont val="Arial"/>
        <family val="2"/>
      </rPr>
      <t xml:space="preserve">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</si>
  <si>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</si>
  <si>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12"/>
        <rFont val="Arial"/>
        <family val="2"/>
      </rPr>
      <t>*3</t>
    </r>
  </si>
  <si>
    <t>Obrazac JLP(R)S FP-PiP 1</t>
  </si>
  <si>
    <t>Obrazac JLP(R)S FP-PiP 2</t>
  </si>
  <si>
    <t>Financijski plan - Plan rashoda i izdataka</t>
  </si>
  <si>
    <t>Obrazac JLP(R)S FP-RiI</t>
  </si>
  <si>
    <t>JAVNA USTANOVA U KULTURI HRVATSKI DOM VUKOVAR</t>
  </si>
  <si>
    <t>Plaće za redovan rad</t>
  </si>
  <si>
    <t>Plaće za zaposlene</t>
  </si>
  <si>
    <t>Plaće</t>
  </si>
  <si>
    <t>Rashodi za zaposlene</t>
  </si>
  <si>
    <t>Otali rashodi za zaposlene</t>
  </si>
  <si>
    <t>Ostali rashodi za zaposlene</t>
  </si>
  <si>
    <t>Nagrade</t>
  </si>
  <si>
    <t>Doprinosi na plaće</t>
  </si>
  <si>
    <t>Darovi</t>
  </si>
  <si>
    <t>Materijalni rashodi</t>
  </si>
  <si>
    <t>Naknade troškova zaposlenim</t>
  </si>
  <si>
    <t>Službena putovanja</t>
  </si>
  <si>
    <t>Nakande za smještaj na sl.putu u zemlji</t>
  </si>
  <si>
    <t>Dnevnice na sl.putu u zemlji</t>
  </si>
  <si>
    <t>Naknade za prijevoz na sl.putu u zemlji</t>
  </si>
  <si>
    <t>Ostali rashodi na službenom putovanju</t>
  </si>
  <si>
    <t>Nakande za prijevoz , rad na terenu</t>
  </si>
  <si>
    <t>Naknade za prijevoz na posao i s posla</t>
  </si>
  <si>
    <t>Stručno usavršavanje zaposlenika</t>
  </si>
  <si>
    <t>Seminari, savjetovanja, simpoziji</t>
  </si>
  <si>
    <t>Rashodi za materijal i energiju</t>
  </si>
  <si>
    <t>Uredski materijl i ostali matrijali</t>
  </si>
  <si>
    <t>Uredski materijal</t>
  </si>
  <si>
    <t>Literatura,časopisi, glasila</t>
  </si>
  <si>
    <t>Mat.i sred.za čišćenje i održavanje</t>
  </si>
  <si>
    <t>Ostali materijal za potrbe redovitog poslo.</t>
  </si>
  <si>
    <t>Energija</t>
  </si>
  <si>
    <t>Plin</t>
  </si>
  <si>
    <t>Mate.i dije.za tek.i investi.održavanje</t>
  </si>
  <si>
    <t>Mate.i dije.za tek.i investi.održavanje -g.o.</t>
  </si>
  <si>
    <t>Mate.i dije.za tek.i investi.održavanje post.</t>
  </si>
  <si>
    <t>Sitan invetar i auto gume</t>
  </si>
  <si>
    <t>Rashodi za usluge</t>
  </si>
  <si>
    <t>Usluge telefona, pošte i prijevoza</t>
  </si>
  <si>
    <t>Usluge telefona</t>
  </si>
  <si>
    <t>Usluge interneta</t>
  </si>
  <si>
    <t>Poštarina</t>
  </si>
  <si>
    <t>Ostale usluge za komunikaciju i prijevoz</t>
  </si>
  <si>
    <t>Usluge tekućeg i inves.održavanja</t>
  </si>
  <si>
    <t>Usluge tekućeg i inves.održavanja g.o.</t>
  </si>
  <si>
    <t>Usluge tekućeg i inves.održavanja pos.</t>
  </si>
  <si>
    <t>Usluge promidžbe i informiranja</t>
  </si>
  <si>
    <t>Elektronski medij</t>
  </si>
  <si>
    <t>Komunalne usluge</t>
  </si>
  <si>
    <t>Opskrba vodom</t>
  </si>
  <si>
    <t>Iznošenje i odvoz smeća</t>
  </si>
  <si>
    <t>Usluge čišćenja i pranja i sl.</t>
  </si>
  <si>
    <t>Usluge čuvanja imovine i osoba</t>
  </si>
  <si>
    <t>Intelektualne i osobne usluge</t>
  </si>
  <si>
    <t>Ugovori o djelu</t>
  </si>
  <si>
    <t>Usluge agencija, studen.ser.(prijepisi, pri.)</t>
  </si>
  <si>
    <t>Računalane usluge</t>
  </si>
  <si>
    <t>Usluge ažuriranja računalnih baza</t>
  </si>
  <si>
    <t>Ostale usluge</t>
  </si>
  <si>
    <t>Grafičke i tiskarske usluge</t>
  </si>
  <si>
    <t>Film i izrada fotografija</t>
  </si>
  <si>
    <t>Ostale nespomenute usluge</t>
  </si>
  <si>
    <t>Ostali nesapomenuti rashodi poslovanja</t>
  </si>
  <si>
    <t>Premije osiguranja</t>
  </si>
  <si>
    <t>Premije osiguranja ostale imovine</t>
  </si>
  <si>
    <t>Premije osiguranja zaposlenih</t>
  </si>
  <si>
    <t>Reprezentacija</t>
  </si>
  <si>
    <t>Ostali nespomenuti rashodi poslovanja</t>
  </si>
  <si>
    <t>Financijski rashodi</t>
  </si>
  <si>
    <t>Bankarske usluge i platni promet</t>
  </si>
  <si>
    <t>Usluge platnog prometa</t>
  </si>
  <si>
    <t>UKUPNO KAPITALNI PROJEKTI</t>
  </si>
  <si>
    <t>UKUPNI RASHODI</t>
  </si>
  <si>
    <t>Postrojenja i oprema</t>
  </si>
  <si>
    <t>Uredska oprema i namještaj</t>
  </si>
  <si>
    <t>Računalna oprema</t>
  </si>
  <si>
    <t>Uredski namještaj</t>
  </si>
  <si>
    <t>Ostala uredska oprema</t>
  </si>
  <si>
    <t>Oprema za održavanje i zaštitu</t>
  </si>
  <si>
    <t>Oprema za protupožarnu zaštitu</t>
  </si>
  <si>
    <t>Urđaji, strojevi i oprema za ostale namjene</t>
  </si>
  <si>
    <t>Oprema</t>
  </si>
  <si>
    <t>MANIFESTACIJE</t>
  </si>
  <si>
    <t>Festival glumca</t>
  </si>
  <si>
    <t>Vukovarsko lutkarsko proljeće</t>
  </si>
  <si>
    <t>Regres</t>
  </si>
  <si>
    <t>Doprinos za obavezno osiguranje u slučaju nezaposlenosti</t>
  </si>
  <si>
    <t>Poseban dop. za poticaj zapošlj. osoba s invali.</t>
  </si>
  <si>
    <t>Službena,radna i zaštitna odjeća i obuća</t>
  </si>
  <si>
    <t>Naknade i pristojbe</t>
  </si>
  <si>
    <t>Javnobilježničke pristojbe</t>
  </si>
  <si>
    <t>Rashodi protokola(vijenci,cvijeće,svijeće)</t>
  </si>
  <si>
    <t>Tečajevi i stručni ispit</t>
  </si>
  <si>
    <t>Doprinos za obavezno osig. u slučaju nezap.</t>
  </si>
  <si>
    <t>Doprinos za obvezno zdravstveno osiguranje</t>
  </si>
  <si>
    <t>Doprinos za obvezno zdravstveno osiguranje zaštite zdravlja na radu</t>
  </si>
  <si>
    <t>Ostali doprinosi</t>
  </si>
  <si>
    <t>Ostale naknade troškova zaposlenim</t>
  </si>
  <si>
    <t>Naknada za korištenje privatnog automobila u službene svrhe</t>
  </si>
  <si>
    <t>Naknade troškova osobama izvan radnog odnosa</t>
  </si>
  <si>
    <t>Naknade troškova službenog puta</t>
  </si>
  <si>
    <t>Naknade ostalih troškova</t>
  </si>
  <si>
    <t>671  Prihodi iz proračuna</t>
  </si>
  <si>
    <t>652 Sufinanciranje cijene usluge(prodaja karata)</t>
  </si>
  <si>
    <t>661 Prihodi od pruženih usluga</t>
  </si>
  <si>
    <t>661 Prihodi od pruženih usluga(najam dvorane)</t>
  </si>
  <si>
    <t>652 Sufinanciranje cijene usluge</t>
  </si>
  <si>
    <t>Dimnjačarske usluge</t>
  </si>
  <si>
    <t>Ostale naknade i pristojbe</t>
  </si>
  <si>
    <t>Električna energija-opskrba</t>
  </si>
  <si>
    <t>Električna energija-distribucija</t>
  </si>
  <si>
    <t>Ostale zakupnine i najamnine )otkup predstava)</t>
  </si>
  <si>
    <t>Ostale zdrastvene i veterinarske usluge</t>
  </si>
  <si>
    <t>Ostale intelektualne usluge</t>
  </si>
  <si>
    <t>Ostale računalne usluge</t>
  </si>
  <si>
    <t>Obvezni i preventivni zdrastveni pregledi zaposlenika</t>
  </si>
  <si>
    <t xml:space="preserve">Autorski honorari </t>
  </si>
  <si>
    <t>Dani smijeha</t>
  </si>
  <si>
    <t>Članarine i norme</t>
  </si>
  <si>
    <t>Tuzemne članarine</t>
  </si>
  <si>
    <t xml:space="preserve">63611 Tekuće pomoći iz pr koji nije nadležan </t>
  </si>
  <si>
    <t>63811 Tek.pomoći iz drž.pr.temeljem EU sredstava</t>
  </si>
  <si>
    <t>63312 Tek.pomoći iz žup.proračuna</t>
  </si>
  <si>
    <t>9221 Višak iz prethodne godine</t>
  </si>
  <si>
    <t>Višak prihoda prenesen iz prethodne godine</t>
  </si>
  <si>
    <t>Kino pod zvijezdama</t>
  </si>
  <si>
    <t>FINANCIJSKI PLAN - Procjena prihoda i primitaka za 2024. i  2025.</t>
  </si>
  <si>
    <t>Procjena 2025.</t>
  </si>
  <si>
    <t xml:space="preserve"> Procjena 2025.</t>
  </si>
  <si>
    <t>Ostale usluge promidžbe i informiranja</t>
  </si>
  <si>
    <t>Plan 2024.</t>
  </si>
  <si>
    <t>Procjena 2026.</t>
  </si>
  <si>
    <t xml:space="preserve"> Procjena 2026.</t>
  </si>
  <si>
    <t>Ostali nenavedeni rashodi za zaposlene</t>
  </si>
  <si>
    <t xml:space="preserve">FINANCIJSKI PLAN - Procjena prihoda i primitaka za 2024. </t>
  </si>
  <si>
    <t>Ukupno prihodi i primici za 2024.</t>
  </si>
  <si>
    <t>9221 Višak iz prethodne godine (2023.)</t>
  </si>
  <si>
    <t>Ukupno prihodi i primici za 2025. i 2026.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</si>
</sst>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1" borderId="11" xfId="0" applyFont="1" applyFill="1" applyBorder="1" applyAlignment="1">
      <alignment horizontal="center"/>
    </xf>
    <xf numFmtId="0" fontId="4" fillId="1" borderId="12" xfId="0" applyFont="1" applyFill="1" applyBorder="1" applyAlignment="1">
      <alignment horizontal="right" vertical="center" wrapText="1"/>
    </xf>
    <xf numFmtId="0" fontId="4" fillId="1" borderId="13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right"/>
    </xf>
    <xf numFmtId="0" fontId="2" fillId="1" borderId="11" xfId="0" applyFont="1" applyFill="1" applyBorder="1" applyAlignment="1">
      <alignment horizontal="center"/>
    </xf>
    <xf numFmtId="0" fontId="2" fillId="1" borderId="12" xfId="0" applyFont="1" applyFill="1" applyBorder="1" applyAlignment="1">
      <alignment horizontal="right" vertical="center" wrapText="1"/>
    </xf>
    <xf numFmtId="0" fontId="2" fillId="1" borderId="13" xfId="0" applyFont="1" applyFill="1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Alignment="1">
      <alignment horizontal="center"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3" fontId="7" fillId="0" borderId="0" xfId="0" applyNumberFormat="1" applyFont="1" applyBorder="1" applyAlignment="1">
      <alignment horizontal="center" wrapText="1"/>
    </xf>
    <xf numFmtId="179" fontId="6" fillId="0" borderId="0" xfId="59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24" xfId="0" applyNumberFormat="1" applyFont="1" applyBorder="1" applyAlignment="1">
      <alignment/>
    </xf>
    <xf numFmtId="179" fontId="7" fillId="0" borderId="0" xfId="59" applyFont="1" applyBorder="1" applyAlignment="1">
      <alignment/>
    </xf>
    <xf numFmtId="3" fontId="7" fillId="0" borderId="0" xfId="0" applyNumberFormat="1" applyFont="1" applyBorder="1" applyAlignment="1" quotePrefix="1">
      <alignment horizontal="left"/>
    </xf>
    <xf numFmtId="3" fontId="8" fillId="0" borderId="0" xfId="0" applyNumberFormat="1" applyFont="1" applyFill="1" applyBorder="1" applyAlignment="1" quotePrefix="1">
      <alignment horizontal="left"/>
    </xf>
    <xf numFmtId="3" fontId="8" fillId="0" borderId="0" xfId="0" applyNumberFormat="1" applyFont="1" applyFill="1" applyBorder="1" applyAlignment="1" quotePrefix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 wrapText="1"/>
    </xf>
    <xf numFmtId="0" fontId="7" fillId="0" borderId="26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 wrapText="1"/>
    </xf>
    <xf numFmtId="3" fontId="7" fillId="0" borderId="24" xfId="0" applyNumberFormat="1" applyFont="1" applyBorder="1" applyAlignment="1" quotePrefix="1">
      <alignment horizontal="center" wrapText="1"/>
    </xf>
    <xf numFmtId="3" fontId="7" fillId="0" borderId="24" xfId="0" applyNumberFormat="1" applyFont="1" applyBorder="1" applyAlignment="1">
      <alignment horizontal="center" wrapText="1"/>
    </xf>
    <xf numFmtId="3" fontId="7" fillId="0" borderId="24" xfId="0" applyNumberFormat="1" applyFont="1" applyFill="1" applyBorder="1" applyAlignment="1" quotePrefix="1">
      <alignment horizontal="center" wrapText="1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7" fillId="0" borderId="24" xfId="0" applyNumberFormat="1" applyFont="1" applyBorder="1" applyAlignment="1" quotePrefix="1">
      <alignment horizontal="center"/>
    </xf>
    <xf numFmtId="0" fontId="7" fillId="0" borderId="24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1" fillId="0" borderId="0" xfId="0" applyFont="1" applyAlignment="1">
      <alignment/>
    </xf>
    <xf numFmtId="0" fontId="7" fillId="0" borderId="24" xfId="0" applyNumberFormat="1" applyFont="1" applyBorder="1" applyAlignment="1" quotePrefix="1">
      <alignment horizontal="center" vertical="center" wrapText="1"/>
    </xf>
    <xf numFmtId="3" fontId="7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/>
    </xf>
    <xf numFmtId="0" fontId="14" fillId="0" borderId="27" xfId="0" applyNumberFormat="1" applyFont="1" applyBorder="1" applyAlignment="1">
      <alignment horizontal="left"/>
    </xf>
    <xf numFmtId="0" fontId="14" fillId="0" borderId="27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0" fontId="13" fillId="0" borderId="27" xfId="0" applyNumberFormat="1" applyFont="1" applyBorder="1" applyAlignment="1">
      <alignment horizontal="left"/>
    </xf>
    <xf numFmtId="0" fontId="13" fillId="0" borderId="27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3" fillId="0" borderId="24" xfId="0" applyNumberFormat="1" applyFont="1" applyBorder="1" applyAlignment="1">
      <alignment/>
    </xf>
    <xf numFmtId="3" fontId="13" fillId="0" borderId="25" xfId="0" applyNumberFormat="1" applyFont="1" applyBorder="1" applyAlignment="1" quotePrefix="1">
      <alignment horizontal="left"/>
    </xf>
    <xf numFmtId="3" fontId="13" fillId="0" borderId="28" xfId="0" applyNumberFormat="1" applyFont="1" applyBorder="1" applyAlignment="1">
      <alignment/>
    </xf>
    <xf numFmtId="3" fontId="13" fillId="0" borderId="28" xfId="0" applyNumberFormat="1" applyFont="1" applyBorder="1" applyAlignment="1">
      <alignment wrapText="1"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 wrapText="1"/>
    </xf>
    <xf numFmtId="3" fontId="13" fillId="0" borderId="0" xfId="0" applyNumberFormat="1" applyFont="1" applyAlignment="1" quotePrefix="1">
      <alignment horizontal="left"/>
    </xf>
    <xf numFmtId="3" fontId="15" fillId="0" borderId="29" xfId="0" applyNumberFormat="1" applyFont="1" applyBorder="1" applyAlignment="1">
      <alignment horizontal="left"/>
    </xf>
    <xf numFmtId="3" fontId="13" fillId="0" borderId="30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left"/>
    </xf>
    <xf numFmtId="3" fontId="13" fillId="0" borderId="31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 wrapText="1"/>
    </xf>
    <xf numFmtId="3" fontId="13" fillId="0" borderId="32" xfId="0" applyNumberFormat="1" applyFont="1" applyBorder="1" applyAlignment="1">
      <alignment horizontal="left"/>
    </xf>
    <xf numFmtId="3" fontId="13" fillId="0" borderId="33" xfId="0" applyNumberFormat="1" applyFont="1" applyBorder="1" applyAlignment="1">
      <alignment/>
    </xf>
    <xf numFmtId="179" fontId="14" fillId="0" borderId="33" xfId="59" applyFont="1" applyBorder="1" applyAlignment="1">
      <alignment/>
    </xf>
    <xf numFmtId="3" fontId="13" fillId="0" borderId="32" xfId="0" applyNumberFormat="1" applyFont="1" applyBorder="1" applyAlignment="1">
      <alignment horizontal="left" vertical="justify" wrapText="1"/>
    </xf>
    <xf numFmtId="0" fontId="13" fillId="0" borderId="32" xfId="0" applyNumberFormat="1" applyFont="1" applyBorder="1" applyAlignment="1">
      <alignment horizontal="left" vertical="justify" wrapText="1"/>
    </xf>
    <xf numFmtId="3" fontId="13" fillId="0" borderId="32" xfId="0" applyNumberFormat="1" applyFont="1" applyBorder="1" applyAlignment="1">
      <alignment/>
    </xf>
    <xf numFmtId="179" fontId="13" fillId="0" borderId="32" xfId="59" applyFont="1" applyBorder="1" applyAlignment="1">
      <alignment wrapText="1"/>
    </xf>
    <xf numFmtId="179" fontId="13" fillId="0" borderId="0" xfId="59" applyFont="1" applyBorder="1" applyAlignment="1">
      <alignment wrapText="1"/>
    </xf>
    <xf numFmtId="3" fontId="13" fillId="0" borderId="31" xfId="0" applyNumberFormat="1" applyFont="1" applyBorder="1" applyAlignment="1">
      <alignment/>
    </xf>
    <xf numFmtId="179" fontId="14" fillId="0" borderId="31" xfId="59" applyFont="1" applyBorder="1" applyAlignment="1">
      <alignment/>
    </xf>
    <xf numFmtId="3" fontId="13" fillId="0" borderId="24" xfId="0" applyNumberFormat="1" applyFont="1" applyBorder="1" applyAlignment="1">
      <alignment horizontal="left"/>
    </xf>
    <xf numFmtId="3" fontId="13" fillId="0" borderId="34" xfId="0" applyNumberFormat="1" applyFont="1" applyBorder="1" applyAlignment="1">
      <alignment/>
    </xf>
    <xf numFmtId="3" fontId="13" fillId="0" borderId="0" xfId="0" applyNumberFormat="1" applyFont="1" applyFill="1" applyBorder="1" applyAlignment="1" quotePrefix="1">
      <alignment horizontal="left"/>
    </xf>
    <xf numFmtId="3" fontId="13" fillId="0" borderId="0" xfId="0" applyNumberFormat="1" applyFont="1" applyBorder="1" applyAlignment="1">
      <alignment/>
    </xf>
    <xf numFmtId="3" fontId="14" fillId="0" borderId="35" xfId="0" applyNumberFormat="1" applyFont="1" applyBorder="1" applyAlignment="1">
      <alignment/>
    </xf>
    <xf numFmtId="3" fontId="13" fillId="0" borderId="0" xfId="0" applyNumberFormat="1" applyFont="1" applyBorder="1" applyAlignment="1" quotePrefix="1">
      <alignment horizontal="left"/>
    </xf>
    <xf numFmtId="3" fontId="13" fillId="0" borderId="24" xfId="0" applyNumberFormat="1" applyFont="1" applyBorder="1" applyAlignment="1" quotePrefix="1">
      <alignment horizontal="left"/>
    </xf>
    <xf numFmtId="3" fontId="14" fillId="0" borderId="25" xfId="0" applyNumberFormat="1" applyFont="1" applyBorder="1" applyAlignment="1">
      <alignment/>
    </xf>
    <xf numFmtId="0" fontId="13" fillId="0" borderId="27" xfId="0" applyNumberFormat="1" applyFont="1" applyBorder="1" applyAlignment="1">
      <alignment horizontal="left"/>
    </xf>
    <xf numFmtId="0" fontId="13" fillId="0" borderId="27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0" fontId="14" fillId="0" borderId="27" xfId="0" applyNumberFormat="1" applyFont="1" applyBorder="1" applyAlignment="1">
      <alignment horizontal="left"/>
    </xf>
    <xf numFmtId="0" fontId="14" fillId="0" borderId="27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center" wrapText="1"/>
    </xf>
    <xf numFmtId="0" fontId="13" fillId="0" borderId="0" xfId="0" applyNumberFormat="1" applyFont="1" applyBorder="1" applyAlignment="1" quotePrefix="1">
      <alignment horizontal="left" vertical="center" wrapText="1"/>
    </xf>
    <xf numFmtId="0" fontId="13" fillId="0" borderId="0" xfId="0" applyNumberFormat="1" applyFont="1" applyBorder="1" applyAlignment="1">
      <alignment horizontal="left" wrapText="1"/>
    </xf>
    <xf numFmtId="3" fontId="13" fillId="0" borderId="0" xfId="0" applyNumberFormat="1" applyFont="1" applyBorder="1" applyAlignment="1">
      <alignment horizontal="right" wrapText="1"/>
    </xf>
    <xf numFmtId="3" fontId="13" fillId="0" borderId="33" xfId="0" applyNumberFormat="1" applyFont="1" applyBorder="1" applyAlignment="1" quotePrefix="1">
      <alignment horizontal="right" vertical="justify" wrapText="1"/>
    </xf>
    <xf numFmtId="3" fontId="13" fillId="0" borderId="33" xfId="0" applyNumberFormat="1" applyFont="1" applyBorder="1" applyAlignment="1" quotePrefix="1">
      <alignment horizontal="right" wrapText="1"/>
    </xf>
    <xf numFmtId="3" fontId="14" fillId="0" borderId="27" xfId="0" applyNumberFormat="1" applyFont="1" applyBorder="1" applyAlignment="1">
      <alignment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13" fillId="0" borderId="33" xfId="59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" fillId="0" borderId="39" xfId="0" applyFont="1" applyBorder="1" applyAlignment="1">
      <alignment horizontal="left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3" fontId="1" fillId="0" borderId="36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40" xfId="0" applyNumberFormat="1" applyFont="1" applyBorder="1" applyAlignment="1">
      <alignment horizontal="center" wrapText="1"/>
    </xf>
    <xf numFmtId="3" fontId="0" fillId="0" borderId="40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left"/>
    </xf>
    <xf numFmtId="3" fontId="13" fillId="0" borderId="33" xfId="0" applyNumberFormat="1" applyFont="1" applyBorder="1" applyAlignment="1">
      <alignment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3" fillId="0" borderId="24" xfId="0" applyNumberFormat="1" applyFont="1" applyBorder="1" applyAlignment="1">
      <alignment horizontal="center"/>
    </xf>
    <xf numFmtId="0" fontId="13" fillId="0" borderId="24" xfId="0" applyNumberFormat="1" applyFont="1" applyBorder="1" applyAlignment="1" quotePrefix="1">
      <alignment horizontal="left" vertical="justify"/>
    </xf>
    <xf numFmtId="3" fontId="13" fillId="0" borderId="24" xfId="0" applyNumberFormat="1" applyFont="1" applyBorder="1" applyAlignment="1">
      <alignment/>
    </xf>
    <xf numFmtId="0" fontId="3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1" xfId="0" applyFont="1" applyBorder="1" applyAlignment="1">
      <alignment/>
    </xf>
    <xf numFmtId="0" fontId="2" fillId="33" borderId="44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3" fontId="2" fillId="0" borderId="44" xfId="0" applyNumberFormat="1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7">
      <selection activeCell="E16" sqref="E16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48" t="s">
        <v>31</v>
      </c>
    </row>
    <row r="3" spans="1:8" s="3" customFormat="1" ht="20.25">
      <c r="A3" s="161" t="s">
        <v>165</v>
      </c>
      <c r="B3" s="161"/>
      <c r="C3" s="161"/>
      <c r="D3" s="161"/>
      <c r="E3" s="161"/>
      <c r="F3" s="161"/>
      <c r="G3" s="161"/>
      <c r="H3" s="161"/>
    </row>
    <row r="4" spans="1:9" s="3" customFormat="1" ht="15.75" customHeight="1">
      <c r="A4" s="162"/>
      <c r="B4" s="163"/>
      <c r="C4" s="163"/>
      <c r="D4" s="163"/>
      <c r="E4" s="163"/>
      <c r="F4" s="163"/>
      <c r="G4" s="163"/>
      <c r="H4" s="163"/>
      <c r="I4" s="4"/>
    </row>
    <row r="5" s="3" customFormat="1" ht="15" hidden="1"/>
    <row r="6" s="3" customFormat="1" ht="15.75" thickBot="1">
      <c r="H6" s="12" t="s">
        <v>2</v>
      </c>
    </row>
    <row r="7" spans="1:8" s="3" customFormat="1" ht="16.5" thickBot="1">
      <c r="A7" s="13" t="s">
        <v>4</v>
      </c>
      <c r="B7" s="169">
        <v>2024</v>
      </c>
      <c r="C7" s="170"/>
      <c r="D7" s="170"/>
      <c r="E7" s="170"/>
      <c r="F7" s="170"/>
      <c r="G7" s="170"/>
      <c r="H7" s="171"/>
    </row>
    <row r="8" spans="1:8" s="3" customFormat="1" ht="15.75" customHeight="1">
      <c r="A8" s="14" t="s">
        <v>29</v>
      </c>
      <c r="B8" s="174" t="s">
        <v>5</v>
      </c>
      <c r="C8" s="176" t="s">
        <v>6</v>
      </c>
      <c r="D8" s="176" t="s">
        <v>7</v>
      </c>
      <c r="E8" s="172" t="s">
        <v>30</v>
      </c>
      <c r="F8" s="172" t="s">
        <v>0</v>
      </c>
      <c r="G8" s="172" t="s">
        <v>10</v>
      </c>
      <c r="H8" s="164" t="s">
        <v>9</v>
      </c>
    </row>
    <row r="9" spans="1:8" s="3" customFormat="1" ht="60.75" customHeight="1" thickBot="1">
      <c r="A9" s="15" t="s">
        <v>26</v>
      </c>
      <c r="B9" s="175"/>
      <c r="C9" s="177"/>
      <c r="D9" s="177"/>
      <c r="E9" s="173"/>
      <c r="F9" s="173"/>
      <c r="G9" s="173"/>
      <c r="H9" s="165"/>
    </row>
    <row r="10" spans="1:8" s="3" customFormat="1" ht="30" customHeight="1">
      <c r="A10" s="120" t="s">
        <v>133</v>
      </c>
      <c r="B10" s="121">
        <v>193650</v>
      </c>
      <c r="C10" s="122"/>
      <c r="D10" s="122"/>
      <c r="E10" s="121">
        <v>0</v>
      </c>
      <c r="F10" s="121"/>
      <c r="G10" s="123"/>
      <c r="H10" s="124"/>
    </row>
    <row r="11" spans="1:8" s="3" customFormat="1" ht="30" customHeight="1">
      <c r="A11" s="125" t="s">
        <v>136</v>
      </c>
      <c r="B11" s="126"/>
      <c r="C11" s="126">
        <v>19000</v>
      </c>
      <c r="D11" s="126"/>
      <c r="E11" s="126"/>
      <c r="F11" s="126"/>
      <c r="G11" s="127"/>
      <c r="H11" s="128"/>
    </row>
    <row r="12" spans="1:8" s="3" customFormat="1" ht="30" customHeight="1">
      <c r="A12" s="125" t="s">
        <v>134</v>
      </c>
      <c r="B12" s="126"/>
      <c r="C12" s="126">
        <v>10000</v>
      </c>
      <c r="D12" s="126"/>
      <c r="E12" s="126"/>
      <c r="F12" s="126"/>
      <c r="G12" s="127"/>
      <c r="H12" s="128"/>
    </row>
    <row r="13" spans="1:8" s="3" customFormat="1" ht="30" customHeight="1">
      <c r="A13" s="125" t="s">
        <v>151</v>
      </c>
      <c r="B13" s="129"/>
      <c r="C13" s="129">
        <v>0</v>
      </c>
      <c r="D13" s="129"/>
      <c r="E13" s="126">
        <v>10000</v>
      </c>
      <c r="F13" s="129"/>
      <c r="G13" s="127"/>
      <c r="H13" s="128"/>
    </row>
    <row r="14" spans="1:8" s="3" customFormat="1" ht="30" customHeight="1">
      <c r="A14" s="125" t="s">
        <v>152</v>
      </c>
      <c r="B14" s="129"/>
      <c r="C14" s="129"/>
      <c r="D14" s="129"/>
      <c r="E14" s="126">
        <v>0</v>
      </c>
      <c r="F14" s="129"/>
      <c r="G14" s="127"/>
      <c r="H14" s="128"/>
    </row>
    <row r="15" spans="1:8" s="3" customFormat="1" ht="30" customHeight="1">
      <c r="A15" s="125" t="s">
        <v>153</v>
      </c>
      <c r="B15" s="112"/>
      <c r="C15" s="129"/>
      <c r="D15" s="112"/>
      <c r="E15" s="126">
        <v>1000</v>
      </c>
      <c r="F15" s="112"/>
      <c r="G15" s="111"/>
      <c r="H15" s="17"/>
    </row>
    <row r="16" spans="1:8" s="3" customFormat="1" ht="30" customHeight="1">
      <c r="A16" s="152" t="s">
        <v>167</v>
      </c>
      <c r="B16" s="145"/>
      <c r="C16" s="126">
        <v>10000</v>
      </c>
      <c r="D16" s="112"/>
      <c r="E16" s="112"/>
      <c r="F16" s="112"/>
      <c r="G16" s="111"/>
      <c r="H16" s="17"/>
    </row>
    <row r="17" spans="1:8" s="3" customFormat="1" ht="30" customHeight="1">
      <c r="A17" s="110"/>
      <c r="B17" s="112"/>
      <c r="C17" s="112"/>
      <c r="D17" s="112"/>
      <c r="E17" s="112"/>
      <c r="F17" s="112"/>
      <c r="G17" s="111"/>
      <c r="H17" s="17"/>
    </row>
    <row r="18" spans="1:8" s="3" customFormat="1" ht="30" customHeight="1">
      <c r="A18" s="16"/>
      <c r="B18" s="112"/>
      <c r="C18" s="112"/>
      <c r="D18" s="112"/>
      <c r="E18" s="112"/>
      <c r="F18" s="112"/>
      <c r="G18" s="22"/>
      <c r="H18" s="17"/>
    </row>
    <row r="19" spans="1:8" s="3" customFormat="1" ht="30" customHeight="1">
      <c r="A19" s="16"/>
      <c r="B19" s="112"/>
      <c r="C19" s="112"/>
      <c r="D19" s="112"/>
      <c r="E19" s="112"/>
      <c r="F19" s="112"/>
      <c r="G19" s="22"/>
      <c r="H19" s="17"/>
    </row>
    <row r="20" spans="1:8" s="3" customFormat="1" ht="30" customHeight="1">
      <c r="A20" s="16"/>
      <c r="B20" s="112"/>
      <c r="C20" s="112"/>
      <c r="D20" s="112"/>
      <c r="E20" s="112"/>
      <c r="F20" s="112"/>
      <c r="G20" s="22"/>
      <c r="H20" s="17"/>
    </row>
    <row r="21" spans="1:8" s="3" customFormat="1" ht="30" customHeight="1" thickBot="1">
      <c r="A21" s="18"/>
      <c r="B21" s="113"/>
      <c r="C21" s="113"/>
      <c r="D21" s="113"/>
      <c r="E21" s="113"/>
      <c r="F21" s="113"/>
      <c r="G21" s="23"/>
      <c r="H21" s="19"/>
    </row>
    <row r="22" spans="1:8" s="3" customFormat="1" ht="30" customHeight="1" thickBot="1">
      <c r="A22" s="20" t="s">
        <v>3</v>
      </c>
      <c r="B22" s="114">
        <f>SUM(B10:B21)</f>
        <v>193650</v>
      </c>
      <c r="C22" s="115">
        <f>SUM(C10:C21)</f>
        <v>39000</v>
      </c>
      <c r="D22" s="116"/>
      <c r="E22" s="115">
        <f>SUM(E10:E21)</f>
        <v>11000</v>
      </c>
      <c r="F22" s="114">
        <f>SUM(F10:F21)</f>
        <v>0</v>
      </c>
      <c r="G22" s="21"/>
      <c r="H22" s="21"/>
    </row>
    <row r="23" spans="1:8" s="3" customFormat="1" ht="30" customHeight="1" thickBot="1">
      <c r="A23" s="20" t="s">
        <v>166</v>
      </c>
      <c r="B23" s="166">
        <f>(B22+C22+D22+E22++F22+G22+H22)</f>
        <v>243650</v>
      </c>
      <c r="C23" s="167"/>
      <c r="D23" s="167"/>
      <c r="E23" s="167"/>
      <c r="F23" s="167"/>
      <c r="G23" s="167"/>
      <c r="H23" s="168"/>
    </row>
    <row r="24" s="3" customFormat="1" ht="15"/>
    <row r="25" s="3" customFormat="1" ht="15.75">
      <c r="A25" s="2" t="s">
        <v>1</v>
      </c>
    </row>
    <row r="26" s="3" customFormat="1" ht="15">
      <c r="A26" s="47"/>
    </row>
    <row r="27" spans="1:8" s="3" customFormat="1" ht="34.5" customHeight="1">
      <c r="A27" s="159"/>
      <c r="B27" s="160"/>
      <c r="C27" s="160"/>
      <c r="D27" s="160"/>
      <c r="E27" s="160"/>
      <c r="F27" s="160"/>
      <c r="G27" s="160"/>
      <c r="H27" s="160"/>
    </row>
    <row r="28" s="3" customFormat="1" ht="15">
      <c r="A28" s="47"/>
    </row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</sheetData>
  <sheetProtection/>
  <mergeCells count="12">
    <mergeCell ref="D8:D9"/>
    <mergeCell ref="G8:G9"/>
    <mergeCell ref="A27:H27"/>
    <mergeCell ref="A3:H3"/>
    <mergeCell ref="A4:H4"/>
    <mergeCell ref="H8:H9"/>
    <mergeCell ref="B23:H23"/>
    <mergeCell ref="B7:H7"/>
    <mergeCell ref="E8:E9"/>
    <mergeCell ref="F8:F9"/>
    <mergeCell ref="B8:B9"/>
    <mergeCell ref="C8:C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0">
      <selection activeCell="C9" sqref="C9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48" t="s">
        <v>32</v>
      </c>
    </row>
    <row r="2" spans="1:15" ht="20.25">
      <c r="A2" s="161" t="s">
        <v>157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5.75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ht="13.5" thickBot="1">
      <c r="O4" s="5" t="s">
        <v>2</v>
      </c>
    </row>
    <row r="5" spans="1:15" ht="15.75" thickBot="1">
      <c r="A5" s="6" t="s">
        <v>4</v>
      </c>
      <c r="B5" s="183">
        <v>2025</v>
      </c>
      <c r="C5" s="184"/>
      <c r="D5" s="184"/>
      <c r="E5" s="184"/>
      <c r="F5" s="184"/>
      <c r="G5" s="184"/>
      <c r="H5" s="185"/>
      <c r="I5" s="183">
        <v>2026</v>
      </c>
      <c r="J5" s="184"/>
      <c r="K5" s="184"/>
      <c r="L5" s="184"/>
      <c r="M5" s="184"/>
      <c r="N5" s="184"/>
      <c r="O5" s="185"/>
    </row>
    <row r="6" spans="1:15" ht="15.75" customHeight="1">
      <c r="A6" s="7" t="s">
        <v>27</v>
      </c>
      <c r="B6" s="174" t="s">
        <v>5</v>
      </c>
      <c r="C6" s="176" t="s">
        <v>6</v>
      </c>
      <c r="D6" s="176" t="s">
        <v>7</v>
      </c>
      <c r="E6" s="172" t="s">
        <v>30</v>
      </c>
      <c r="F6" s="172" t="s">
        <v>0</v>
      </c>
      <c r="G6" s="172" t="s">
        <v>10</v>
      </c>
      <c r="H6" s="164" t="s">
        <v>9</v>
      </c>
      <c r="I6" s="174" t="s">
        <v>5</v>
      </c>
      <c r="J6" s="181" t="s">
        <v>6</v>
      </c>
      <c r="K6" s="181" t="s">
        <v>7</v>
      </c>
      <c r="L6" s="172" t="s">
        <v>30</v>
      </c>
      <c r="M6" s="172" t="s">
        <v>0</v>
      </c>
      <c r="N6" s="172" t="s">
        <v>10</v>
      </c>
      <c r="O6" s="164" t="s">
        <v>9</v>
      </c>
    </row>
    <row r="7" spans="1:15" ht="63.75" customHeight="1" thickBot="1">
      <c r="A7" s="8" t="s">
        <v>28</v>
      </c>
      <c r="B7" s="175"/>
      <c r="C7" s="177"/>
      <c r="D7" s="177"/>
      <c r="E7" s="173"/>
      <c r="F7" s="173"/>
      <c r="G7" s="173"/>
      <c r="H7" s="165"/>
      <c r="I7" s="175"/>
      <c r="J7" s="182"/>
      <c r="K7" s="182"/>
      <c r="L7" s="173"/>
      <c r="M7" s="173"/>
      <c r="N7" s="173"/>
      <c r="O7" s="165"/>
    </row>
    <row r="8" spans="1:15" ht="24.75" customHeight="1">
      <c r="A8" s="120" t="s">
        <v>133</v>
      </c>
      <c r="B8" s="131">
        <v>190000</v>
      </c>
      <c r="C8" s="143"/>
      <c r="D8" s="143"/>
      <c r="E8" s="144"/>
      <c r="F8" s="144"/>
      <c r="G8" s="132"/>
      <c r="H8" s="133"/>
      <c r="I8" s="150">
        <v>190000</v>
      </c>
      <c r="J8" s="143"/>
      <c r="K8" s="143"/>
      <c r="L8" s="144"/>
      <c r="M8" s="144"/>
      <c r="N8" s="132"/>
      <c r="O8" s="133"/>
    </row>
    <row r="9" spans="1:15" ht="24.75" customHeight="1">
      <c r="A9" s="125" t="s">
        <v>135</v>
      </c>
      <c r="B9" s="145"/>
      <c r="C9" s="145">
        <v>19000</v>
      </c>
      <c r="D9" s="145"/>
      <c r="E9" s="145"/>
      <c r="F9" s="145"/>
      <c r="G9" s="127"/>
      <c r="H9" s="128"/>
      <c r="I9" s="134"/>
      <c r="J9" s="145">
        <v>19000</v>
      </c>
      <c r="K9" s="145"/>
      <c r="L9" s="145"/>
      <c r="M9" s="145"/>
      <c r="N9" s="127"/>
      <c r="O9" s="128"/>
    </row>
    <row r="10" spans="1:15" ht="24.75" customHeight="1">
      <c r="A10" s="125" t="s">
        <v>137</v>
      </c>
      <c r="B10" s="130"/>
      <c r="C10" s="145">
        <v>10000</v>
      </c>
      <c r="D10" s="145"/>
      <c r="E10" s="145"/>
      <c r="F10" s="145"/>
      <c r="G10" s="127"/>
      <c r="H10" s="128"/>
      <c r="I10" s="134"/>
      <c r="J10" s="145">
        <v>10000</v>
      </c>
      <c r="K10" s="145"/>
      <c r="L10" s="145"/>
      <c r="M10" s="145"/>
      <c r="N10" s="127"/>
      <c r="O10" s="128"/>
    </row>
    <row r="11" spans="1:15" ht="24.75" customHeight="1">
      <c r="A11" s="125" t="s">
        <v>151</v>
      </c>
      <c r="B11" s="135"/>
      <c r="C11" s="135"/>
      <c r="D11" s="135"/>
      <c r="E11" s="145">
        <v>10000</v>
      </c>
      <c r="F11" s="135"/>
      <c r="G11" s="127"/>
      <c r="H11" s="128"/>
      <c r="I11" s="134"/>
      <c r="J11" s="135"/>
      <c r="K11" s="135"/>
      <c r="L11" s="145">
        <v>10000</v>
      </c>
      <c r="M11" s="135"/>
      <c r="N11" s="127"/>
      <c r="O11" s="128"/>
    </row>
    <row r="12" spans="1:15" ht="24.75" customHeight="1">
      <c r="A12" s="125" t="s">
        <v>152</v>
      </c>
      <c r="B12" s="135"/>
      <c r="C12" s="135"/>
      <c r="D12" s="135"/>
      <c r="E12" s="145"/>
      <c r="F12" s="135"/>
      <c r="G12" s="127"/>
      <c r="H12" s="128"/>
      <c r="I12" s="134"/>
      <c r="J12" s="135"/>
      <c r="K12" s="135"/>
      <c r="L12" s="135"/>
      <c r="M12" s="135"/>
      <c r="N12" s="127"/>
      <c r="O12" s="128"/>
    </row>
    <row r="13" spans="1:15" ht="24.75" customHeight="1">
      <c r="A13" s="125" t="s">
        <v>153</v>
      </c>
      <c r="B13" s="130"/>
      <c r="C13" s="135"/>
      <c r="D13" s="135"/>
      <c r="E13" s="145">
        <v>1000</v>
      </c>
      <c r="F13" s="135"/>
      <c r="G13" s="127"/>
      <c r="H13" s="128"/>
      <c r="I13" s="134"/>
      <c r="J13" s="135"/>
      <c r="K13" s="135"/>
      <c r="L13" s="145">
        <v>1000</v>
      </c>
      <c r="M13" s="135"/>
      <c r="N13" s="127"/>
      <c r="O13" s="128"/>
    </row>
    <row r="14" spans="1:15" ht="24.75" customHeight="1">
      <c r="A14" s="152" t="s">
        <v>154</v>
      </c>
      <c r="B14" s="130"/>
      <c r="C14" s="145">
        <v>10000</v>
      </c>
      <c r="D14" s="135"/>
      <c r="E14" s="135"/>
      <c r="F14" s="135"/>
      <c r="G14" s="127"/>
      <c r="H14" s="128"/>
      <c r="I14" s="134"/>
      <c r="J14" s="145">
        <v>10000</v>
      </c>
      <c r="K14" s="135"/>
      <c r="L14" s="135"/>
      <c r="M14" s="135"/>
      <c r="N14" s="127"/>
      <c r="O14" s="128"/>
    </row>
    <row r="15" spans="1:15" ht="24.75" customHeight="1">
      <c r="A15" s="10"/>
      <c r="B15" s="130"/>
      <c r="C15" s="135"/>
      <c r="D15" s="135"/>
      <c r="E15" s="135"/>
      <c r="F15" s="135"/>
      <c r="G15" s="127"/>
      <c r="H15" s="128"/>
      <c r="I15" s="134"/>
      <c r="J15" s="145"/>
      <c r="K15" s="135"/>
      <c r="L15" s="135"/>
      <c r="M15" s="135"/>
      <c r="N15" s="127"/>
      <c r="O15" s="128"/>
    </row>
    <row r="16" spans="1:15" ht="24.75" customHeight="1">
      <c r="A16" s="10"/>
      <c r="B16" s="130"/>
      <c r="C16" s="135"/>
      <c r="D16" s="135"/>
      <c r="E16" s="135"/>
      <c r="F16" s="135"/>
      <c r="G16" s="127"/>
      <c r="H16" s="128"/>
      <c r="I16" s="134"/>
      <c r="J16" s="135"/>
      <c r="K16" s="135"/>
      <c r="L16" s="135"/>
      <c r="M16" s="135"/>
      <c r="N16" s="127"/>
      <c r="O16" s="128"/>
    </row>
    <row r="17" spans="1:15" ht="24.75" customHeight="1">
      <c r="A17" s="10"/>
      <c r="B17" s="130"/>
      <c r="C17" s="135"/>
      <c r="D17" s="135"/>
      <c r="E17" s="135"/>
      <c r="F17" s="135"/>
      <c r="G17" s="127"/>
      <c r="H17" s="128"/>
      <c r="I17" s="134"/>
      <c r="J17" s="135"/>
      <c r="K17" s="135"/>
      <c r="L17" s="135"/>
      <c r="M17" s="135"/>
      <c r="N17" s="127"/>
      <c r="O17" s="128"/>
    </row>
    <row r="18" spans="1:15" ht="24.75" customHeight="1">
      <c r="A18" s="10"/>
      <c r="B18" s="130"/>
      <c r="C18" s="135"/>
      <c r="D18" s="135"/>
      <c r="E18" s="135"/>
      <c r="F18" s="135"/>
      <c r="G18" s="127"/>
      <c r="H18" s="128"/>
      <c r="I18" s="134"/>
      <c r="J18" s="135"/>
      <c r="K18" s="135"/>
      <c r="L18" s="135"/>
      <c r="M18" s="135"/>
      <c r="N18" s="127"/>
      <c r="O18" s="128"/>
    </row>
    <row r="19" spans="1:15" ht="24.75" customHeight="1">
      <c r="A19" s="10"/>
      <c r="B19" s="130"/>
      <c r="C19" s="135"/>
      <c r="D19" s="135"/>
      <c r="E19" s="135"/>
      <c r="F19" s="135"/>
      <c r="G19" s="127"/>
      <c r="H19" s="128"/>
      <c r="I19" s="134"/>
      <c r="J19" s="135"/>
      <c r="K19" s="135"/>
      <c r="L19" s="135"/>
      <c r="M19" s="135"/>
      <c r="N19" s="127"/>
      <c r="O19" s="128"/>
    </row>
    <row r="20" spans="1:15" ht="24.75" customHeight="1">
      <c r="A20" s="10"/>
      <c r="B20" s="130"/>
      <c r="C20" s="135"/>
      <c r="D20" s="135"/>
      <c r="E20" s="135"/>
      <c r="F20" s="135"/>
      <c r="G20" s="127"/>
      <c r="H20" s="128"/>
      <c r="I20" s="134"/>
      <c r="J20" s="135"/>
      <c r="K20" s="135"/>
      <c r="L20" s="135"/>
      <c r="M20" s="135"/>
      <c r="N20" s="127"/>
      <c r="O20" s="128"/>
    </row>
    <row r="21" spans="1:15" ht="24.75" customHeight="1">
      <c r="A21" s="10"/>
      <c r="B21" s="130"/>
      <c r="C21" s="135"/>
      <c r="D21" s="135"/>
      <c r="E21" s="135"/>
      <c r="F21" s="135"/>
      <c r="G21" s="127"/>
      <c r="H21" s="128"/>
      <c r="I21" s="134"/>
      <c r="J21" s="135"/>
      <c r="K21" s="135"/>
      <c r="L21" s="135"/>
      <c r="M21" s="135"/>
      <c r="N21" s="127"/>
      <c r="O21" s="128"/>
    </row>
    <row r="22" spans="1:15" ht="24.75" customHeight="1">
      <c r="A22" s="10"/>
      <c r="B22" s="130"/>
      <c r="C22" s="135"/>
      <c r="D22" s="135"/>
      <c r="E22" s="135"/>
      <c r="F22" s="135"/>
      <c r="G22" s="127"/>
      <c r="H22" s="128"/>
      <c r="I22" s="134"/>
      <c r="J22" s="135"/>
      <c r="K22" s="135"/>
      <c r="L22" s="135"/>
      <c r="M22" s="135"/>
      <c r="N22" s="127"/>
      <c r="O22" s="128"/>
    </row>
    <row r="23" spans="1:15" ht="24.75" customHeight="1">
      <c r="A23" s="9"/>
      <c r="B23" s="130"/>
      <c r="C23" s="135"/>
      <c r="D23" s="135"/>
      <c r="E23" s="135"/>
      <c r="F23" s="135"/>
      <c r="G23" s="127"/>
      <c r="H23" s="128"/>
      <c r="I23" s="134"/>
      <c r="J23" s="135"/>
      <c r="K23" s="135"/>
      <c r="L23" s="135"/>
      <c r="M23" s="135"/>
      <c r="N23" s="127"/>
      <c r="O23" s="128"/>
    </row>
    <row r="24" spans="1:15" ht="24.75" customHeight="1">
      <c r="A24" s="10"/>
      <c r="B24" s="130"/>
      <c r="C24" s="135"/>
      <c r="D24" s="135"/>
      <c r="E24" s="135"/>
      <c r="F24" s="135"/>
      <c r="G24" s="127"/>
      <c r="H24" s="128"/>
      <c r="I24" s="134"/>
      <c r="J24" s="135"/>
      <c r="K24" s="135"/>
      <c r="L24" s="135"/>
      <c r="M24" s="135"/>
      <c r="N24" s="127"/>
      <c r="O24" s="128"/>
    </row>
    <row r="25" spans="1:15" ht="24.75" customHeight="1">
      <c r="A25" s="10"/>
      <c r="B25" s="130"/>
      <c r="C25" s="135"/>
      <c r="D25" s="135"/>
      <c r="E25" s="135"/>
      <c r="F25" s="135"/>
      <c r="G25" s="127"/>
      <c r="H25" s="128"/>
      <c r="I25" s="134"/>
      <c r="J25" s="135"/>
      <c r="K25" s="135"/>
      <c r="L25" s="135"/>
      <c r="M25" s="135"/>
      <c r="N25" s="127"/>
      <c r="O25" s="128"/>
    </row>
    <row r="26" spans="1:15" ht="24.75" customHeight="1" thickBot="1">
      <c r="A26" s="11"/>
      <c r="B26" s="136"/>
      <c r="C26" s="137"/>
      <c r="D26" s="137"/>
      <c r="E26" s="137"/>
      <c r="F26" s="137"/>
      <c r="G26" s="138"/>
      <c r="H26" s="139"/>
      <c r="I26" s="140"/>
      <c r="J26" s="137"/>
      <c r="K26" s="137"/>
      <c r="L26" s="137"/>
      <c r="M26" s="137"/>
      <c r="N26" s="138"/>
      <c r="O26" s="139"/>
    </row>
    <row r="27" spans="1:15" ht="24.75" customHeight="1" thickBot="1">
      <c r="A27" s="1" t="s">
        <v>3</v>
      </c>
      <c r="B27" s="146">
        <f>SUM(B8:B26)</f>
        <v>190000</v>
      </c>
      <c r="C27" s="147">
        <f>SUM(C8:C26)</f>
        <v>39000</v>
      </c>
      <c r="D27" s="146"/>
      <c r="E27" s="147">
        <f>SUM(E8:E26)</f>
        <v>11000</v>
      </c>
      <c r="F27" s="146">
        <f>SUM(F8:F26)</f>
        <v>0</v>
      </c>
      <c r="G27" s="148"/>
      <c r="H27" s="148"/>
      <c r="I27" s="149">
        <f>SUM(I8:I26)</f>
        <v>190000</v>
      </c>
      <c r="J27" s="146">
        <f>SUM(J8:J26)</f>
        <v>39000</v>
      </c>
      <c r="K27" s="147"/>
      <c r="L27" s="146">
        <f>SUM(L8:L26)</f>
        <v>11000</v>
      </c>
      <c r="M27" s="147">
        <f>SUM(M8:M26)</f>
        <v>0</v>
      </c>
      <c r="N27" s="141"/>
      <c r="O27" s="142"/>
    </row>
    <row r="28" spans="1:15" ht="24.75" customHeight="1" thickBot="1">
      <c r="A28" s="1" t="s">
        <v>168</v>
      </c>
      <c r="B28" s="178">
        <f>(B27+C27+D27+E27+F27+G27+H27)</f>
        <v>240000</v>
      </c>
      <c r="C28" s="179"/>
      <c r="D28" s="179"/>
      <c r="E28" s="179"/>
      <c r="F28" s="179"/>
      <c r="G28" s="179"/>
      <c r="H28" s="180"/>
      <c r="I28" s="178">
        <f>(I27+J27+K27+L27+M27+N27+O27)</f>
        <v>240000</v>
      </c>
      <c r="J28" s="179"/>
      <c r="K28" s="179"/>
      <c r="L28" s="179"/>
      <c r="M28" s="179"/>
      <c r="N28" s="179"/>
      <c r="O28" s="180"/>
    </row>
    <row r="30" spans="1:8" ht="15.75">
      <c r="A30" s="2"/>
      <c r="B30" s="3"/>
      <c r="C30" s="3"/>
      <c r="D30" s="3"/>
      <c r="E30" s="3"/>
      <c r="F30" s="3"/>
      <c r="G30" s="3"/>
      <c r="H30" s="3"/>
    </row>
    <row r="31" spans="1:8" ht="15">
      <c r="A31" s="47"/>
      <c r="B31" s="3"/>
      <c r="C31" s="3"/>
      <c r="D31" s="3"/>
      <c r="E31" s="3"/>
      <c r="F31" s="3"/>
      <c r="G31" s="3"/>
      <c r="H31" s="3"/>
    </row>
    <row r="32" spans="1:15" ht="33.75" customHeight="1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</row>
    <row r="33" spans="1:8" ht="15">
      <c r="A33" s="47"/>
      <c r="B33" s="3"/>
      <c r="C33" s="3"/>
      <c r="D33" s="3"/>
      <c r="E33" s="3"/>
      <c r="F33" s="3"/>
      <c r="G33" s="3"/>
      <c r="H33" s="3"/>
    </row>
  </sheetData>
  <sheetProtection/>
  <mergeCells count="21">
    <mergeCell ref="A2:O2"/>
    <mergeCell ref="A3:O3"/>
    <mergeCell ref="I5:O5"/>
    <mergeCell ref="B5:H5"/>
    <mergeCell ref="J6:J7"/>
    <mergeCell ref="A32:O32"/>
    <mergeCell ref="B6:B7"/>
    <mergeCell ref="L6:L7"/>
    <mergeCell ref="C6:C7"/>
    <mergeCell ref="D6:D7"/>
    <mergeCell ref="H6:H7"/>
    <mergeCell ref="B28:H28"/>
    <mergeCell ref="I6:I7"/>
    <mergeCell ref="E6:E7"/>
    <mergeCell ref="K6:K7"/>
    <mergeCell ref="N6:N7"/>
    <mergeCell ref="O6:O7"/>
    <mergeCell ref="G6:G7"/>
    <mergeCell ref="F6:F7"/>
    <mergeCell ref="I28:O28"/>
    <mergeCell ref="M6:M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A83">
      <selection activeCell="I97" sqref="I97"/>
    </sheetView>
  </sheetViews>
  <sheetFormatPr defaultColWidth="9.140625" defaultRowHeight="12.75"/>
  <cols>
    <col min="1" max="1" width="29.00390625" style="43" customWidth="1"/>
    <col min="2" max="2" width="45.8515625" style="44" customWidth="1"/>
    <col min="3" max="3" width="15.8515625" style="25" customWidth="1"/>
    <col min="4" max="4" width="15.57421875" style="26" customWidth="1"/>
    <col min="5" max="5" width="13.28125" style="25" customWidth="1"/>
    <col min="6" max="6" width="14.8515625" style="25" customWidth="1"/>
    <col min="7" max="7" width="9.140625" style="25" customWidth="1"/>
    <col min="8" max="8" width="9.57421875" style="25" customWidth="1"/>
    <col min="9" max="9" width="26.8515625" style="25" customWidth="1"/>
    <col min="10" max="10" width="12.7109375" style="25" customWidth="1"/>
    <col min="11" max="11" width="11.00390625" style="25" customWidth="1"/>
    <col min="12" max="12" width="10.140625" style="25" customWidth="1"/>
    <col min="13" max="13" width="16.7109375" style="25" hidden="1" customWidth="1"/>
    <col min="14" max="14" width="16.421875" style="25" hidden="1" customWidth="1"/>
    <col min="15" max="15" width="10.421875" style="25" customWidth="1"/>
    <col min="16" max="16384" width="9.140625" style="25" customWidth="1"/>
  </cols>
  <sheetData>
    <row r="1" spans="1:15" ht="24.75" customHeight="1">
      <c r="A1" s="186" t="s">
        <v>33</v>
      </c>
      <c r="B1" s="187"/>
      <c r="C1" s="187"/>
      <c r="D1" s="187"/>
      <c r="E1" s="187"/>
      <c r="F1" s="187"/>
      <c r="G1" s="187"/>
      <c r="H1" s="187"/>
      <c r="I1" s="187"/>
      <c r="J1" s="187"/>
      <c r="K1" s="48" t="s">
        <v>34</v>
      </c>
      <c r="M1" s="24"/>
      <c r="N1" s="24"/>
      <c r="O1" s="24"/>
    </row>
    <row r="2" spans="1:15" ht="20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5" ht="18" customHeight="1">
      <c r="A3" s="63" t="s">
        <v>11</v>
      </c>
      <c r="B3" s="64" t="s">
        <v>35</v>
      </c>
      <c r="C3" s="64"/>
      <c r="D3" s="65"/>
      <c r="E3" s="52"/>
    </row>
    <row r="4" spans="1:5" ht="15" customHeight="1">
      <c r="A4" s="66" t="s">
        <v>12</v>
      </c>
      <c r="B4" s="61"/>
      <c r="C4" s="61"/>
      <c r="D4" s="67"/>
      <c r="E4" s="61"/>
    </row>
    <row r="5" spans="1:5" ht="16.5" customHeight="1">
      <c r="A5" s="68"/>
      <c r="B5" s="61"/>
      <c r="C5" s="61"/>
      <c r="D5" s="67"/>
      <c r="E5" s="61"/>
    </row>
    <row r="6" spans="1:6" ht="38.25" customHeight="1" thickBot="1">
      <c r="A6" s="69" t="s">
        <v>13</v>
      </c>
      <c r="B6" s="70" t="s">
        <v>161</v>
      </c>
      <c r="C6" s="71" t="s">
        <v>158</v>
      </c>
      <c r="D6" s="71" t="s">
        <v>162</v>
      </c>
      <c r="E6" s="61"/>
      <c r="F6" s="27"/>
    </row>
    <row r="7" spans="1:6" ht="8.25" customHeight="1" thickTop="1">
      <c r="A7" s="73"/>
      <c r="B7" s="74"/>
      <c r="C7" s="75"/>
      <c r="D7" s="75"/>
      <c r="E7" s="61"/>
      <c r="F7" s="27"/>
    </row>
    <row r="8" spans="1:5" ht="21.75" customHeight="1">
      <c r="A8" s="76" t="s">
        <v>5</v>
      </c>
      <c r="B8" s="77">
        <v>193650</v>
      </c>
      <c r="C8" s="117">
        <v>0</v>
      </c>
      <c r="D8" s="117">
        <v>0</v>
      </c>
      <c r="E8" s="61"/>
    </row>
    <row r="9" spans="1:5" ht="38.25">
      <c r="A9" s="79" t="s">
        <v>14</v>
      </c>
      <c r="B9" s="104">
        <v>0</v>
      </c>
      <c r="C9" s="117">
        <v>0</v>
      </c>
      <c r="D9" s="117">
        <v>0</v>
      </c>
      <c r="E9" s="61"/>
    </row>
    <row r="10" spans="1:6" ht="15.75">
      <c r="A10" s="80" t="s">
        <v>7</v>
      </c>
      <c r="B10" s="104">
        <f>(F24)</f>
        <v>0</v>
      </c>
      <c r="C10" s="117"/>
      <c r="D10" s="117"/>
      <c r="E10" s="61"/>
      <c r="F10" s="28"/>
    </row>
    <row r="11" spans="1:6" ht="15.75">
      <c r="A11" s="81" t="s">
        <v>8</v>
      </c>
      <c r="B11" s="103">
        <v>0</v>
      </c>
      <c r="C11" s="117">
        <v>0</v>
      </c>
      <c r="D11" s="117">
        <v>0</v>
      </c>
      <c r="E11" s="61"/>
      <c r="F11" s="28"/>
    </row>
    <row r="12" spans="1:6" ht="15.75">
      <c r="A12" s="76" t="s">
        <v>15</v>
      </c>
      <c r="B12" s="77"/>
      <c r="C12" s="117"/>
      <c r="D12" s="117"/>
      <c r="E12" s="61"/>
      <c r="F12" s="28"/>
    </row>
    <row r="13" spans="1:6" ht="42.75" customHeight="1">
      <c r="A13" s="82" t="s">
        <v>10</v>
      </c>
      <c r="B13" s="77"/>
      <c r="C13" s="78"/>
      <c r="D13" s="78"/>
      <c r="E13" s="61"/>
      <c r="F13" s="28"/>
    </row>
    <row r="14" spans="1:6" ht="26.25">
      <c r="A14" s="82" t="s">
        <v>155</v>
      </c>
      <c r="B14" s="153">
        <v>0</v>
      </c>
      <c r="C14" s="117">
        <v>0</v>
      </c>
      <c r="D14" s="117">
        <v>0</v>
      </c>
      <c r="E14" s="61"/>
      <c r="F14" s="28"/>
    </row>
    <row r="15" spans="1:6" ht="13.5" customHeight="1">
      <c r="A15" s="83"/>
      <c r="B15" s="84"/>
      <c r="C15" s="85"/>
      <c r="D15" s="85"/>
      <c r="E15" s="61"/>
      <c r="F15" s="28"/>
    </row>
    <row r="16" spans="1:6" ht="15.75">
      <c r="A16" s="86" t="s">
        <v>16</v>
      </c>
      <c r="B16" s="87">
        <f>SUM(B8:B15)</f>
        <v>193650</v>
      </c>
      <c r="C16" s="87">
        <f>SUM(C8:C15)</f>
        <v>0</v>
      </c>
      <c r="D16" s="87">
        <f>SUM(D8:D15)</f>
        <v>0</v>
      </c>
      <c r="E16" s="61"/>
      <c r="F16" s="31"/>
    </row>
    <row r="17" spans="1:5" ht="15.75">
      <c r="A17" s="88" t="s">
        <v>17</v>
      </c>
      <c r="B17" s="89"/>
      <c r="C17" s="61"/>
      <c r="D17" s="90"/>
      <c r="E17" s="61"/>
    </row>
    <row r="18" spans="1:10" ht="15.75">
      <c r="A18" s="91" t="s">
        <v>18</v>
      </c>
      <c r="B18" s="91"/>
      <c r="C18" s="91"/>
      <c r="D18" s="92"/>
      <c r="E18" s="91"/>
      <c r="F18" s="32"/>
      <c r="G18" s="32"/>
      <c r="H18" s="32"/>
      <c r="I18" s="32"/>
      <c r="J18" s="32"/>
    </row>
    <row r="19" spans="1:5" ht="15.75">
      <c r="A19" s="68" t="s">
        <v>19</v>
      </c>
      <c r="B19" s="68"/>
      <c r="C19" s="61"/>
      <c r="D19" s="93"/>
      <c r="E19" s="61"/>
    </row>
    <row r="20" spans="1:12" ht="15.75">
      <c r="A20" s="33"/>
      <c r="B20" s="33"/>
      <c r="C20" s="33"/>
      <c r="D20" s="34"/>
      <c r="E20" s="33"/>
      <c r="F20" s="33"/>
      <c r="G20" s="33"/>
      <c r="H20" s="33"/>
      <c r="I20" s="33"/>
      <c r="J20" s="33"/>
      <c r="K20" s="33"/>
      <c r="L20" s="35" t="s">
        <v>2</v>
      </c>
    </row>
    <row r="21" spans="1:12" ht="8.25" customHeight="1">
      <c r="A21" s="36"/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</row>
    <row r="22" spans="1:14" ht="9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L22" s="38"/>
      <c r="M22" s="36"/>
      <c r="N22" s="36"/>
    </row>
    <row r="23" spans="1:14" s="26" customFormat="1" ht="47.25">
      <c r="A23" s="49" t="s">
        <v>20</v>
      </c>
      <c r="B23" s="39" t="s">
        <v>21</v>
      </c>
      <c r="C23" s="41" t="s">
        <v>161</v>
      </c>
      <c r="D23" s="41" t="s">
        <v>5</v>
      </c>
      <c r="E23" s="41" t="s">
        <v>6</v>
      </c>
      <c r="F23" s="41" t="s">
        <v>7</v>
      </c>
      <c r="G23" s="41" t="s">
        <v>8</v>
      </c>
      <c r="H23" s="41" t="s">
        <v>15</v>
      </c>
      <c r="I23" s="41" t="s">
        <v>10</v>
      </c>
      <c r="J23" s="41" t="s">
        <v>9</v>
      </c>
      <c r="K23" s="42" t="s">
        <v>159</v>
      </c>
      <c r="L23" s="42" t="s">
        <v>163</v>
      </c>
      <c r="M23" s="40" t="s">
        <v>22</v>
      </c>
      <c r="N23" s="40" t="s">
        <v>23</v>
      </c>
    </row>
    <row r="24" spans="1:14" s="26" customFormat="1" ht="15.75">
      <c r="A24" s="100">
        <v>3</v>
      </c>
      <c r="B24" s="101" t="s">
        <v>103</v>
      </c>
      <c r="C24" s="102">
        <f>(C25+C43+C129+C145)</f>
        <v>239150</v>
      </c>
      <c r="D24" s="102">
        <f>(D25+D43+D129+D145)</f>
        <v>193650</v>
      </c>
      <c r="E24" s="102">
        <f>(E25+E43+E129+E145)</f>
        <v>34500</v>
      </c>
      <c r="F24" s="102">
        <f>(F25+F43+F129)</f>
        <v>0</v>
      </c>
      <c r="G24" s="102">
        <f>(G25+G43+G129+G145)</f>
        <v>11000</v>
      </c>
      <c r="H24" s="102">
        <f>(H25+H43+H129)</f>
        <v>0</v>
      </c>
      <c r="I24" s="102">
        <f>(I25+I43+I129)</f>
        <v>0</v>
      </c>
      <c r="J24" s="102">
        <f>(J25+J43+J129)</f>
        <v>0</v>
      </c>
      <c r="K24" s="151">
        <f>(K25+K43+K129+K145)</f>
        <v>238250</v>
      </c>
      <c r="L24" s="151">
        <f>(L25+L43+L129+L145)</f>
        <v>238250</v>
      </c>
      <c r="M24" s="99"/>
      <c r="N24" s="99"/>
    </row>
    <row r="25" spans="1:14" ht="14.25" customHeight="1">
      <c r="A25" s="51">
        <v>31</v>
      </c>
      <c r="B25" s="51" t="s">
        <v>39</v>
      </c>
      <c r="C25" s="52">
        <f aca="true" t="shared" si="0" ref="C25:J25">(C26)</f>
        <v>122550</v>
      </c>
      <c r="D25" s="52">
        <f t="shared" si="0"/>
        <v>122550</v>
      </c>
      <c r="E25" s="52">
        <f t="shared" si="0"/>
        <v>0</v>
      </c>
      <c r="F25" s="52">
        <f t="shared" si="0"/>
        <v>0</v>
      </c>
      <c r="G25" s="52">
        <f t="shared" si="0"/>
        <v>0</v>
      </c>
      <c r="H25" s="52">
        <f t="shared" si="0"/>
        <v>0</v>
      </c>
      <c r="I25" s="52">
        <f t="shared" si="0"/>
        <v>0</v>
      </c>
      <c r="J25" s="52">
        <f t="shared" si="0"/>
        <v>0</v>
      </c>
      <c r="K25" s="108">
        <f>(K26)</f>
        <v>122550</v>
      </c>
      <c r="L25" s="108">
        <f>(L26)</f>
        <v>122550</v>
      </c>
      <c r="M25" s="29">
        <f>SUM(M27:M43)</f>
        <v>0</v>
      </c>
      <c r="N25" s="29">
        <f>SUM(N27:N43)</f>
        <v>0</v>
      </c>
    </row>
    <row r="26" spans="1:14" ht="14.25" customHeight="1">
      <c r="A26" s="51">
        <v>311</v>
      </c>
      <c r="B26" s="51" t="s">
        <v>38</v>
      </c>
      <c r="C26" s="52">
        <f>(C27+C29+C35)</f>
        <v>122550</v>
      </c>
      <c r="D26" s="52">
        <f aca="true" t="shared" si="1" ref="D26:N26">(D27+D29+D35)</f>
        <v>122550</v>
      </c>
      <c r="E26" s="52">
        <f t="shared" si="1"/>
        <v>0</v>
      </c>
      <c r="F26" s="52">
        <f t="shared" si="1"/>
        <v>0</v>
      </c>
      <c r="G26" s="52">
        <f>(G27+G29+G35)</f>
        <v>0</v>
      </c>
      <c r="H26" s="52">
        <f t="shared" si="1"/>
        <v>0</v>
      </c>
      <c r="I26" s="52">
        <f t="shared" si="1"/>
        <v>0</v>
      </c>
      <c r="J26" s="52">
        <f t="shared" si="1"/>
        <v>0</v>
      </c>
      <c r="K26" s="108">
        <f>(K27+K29+K35)</f>
        <v>122550</v>
      </c>
      <c r="L26" s="108">
        <f>(L27+L29+L35)</f>
        <v>122550</v>
      </c>
      <c r="M26" s="52">
        <f t="shared" si="1"/>
        <v>0</v>
      </c>
      <c r="N26" s="52">
        <f t="shared" si="1"/>
        <v>0</v>
      </c>
    </row>
    <row r="27" spans="1:14" ht="14.25" customHeight="1">
      <c r="A27" s="94">
        <v>3111</v>
      </c>
      <c r="B27" s="95" t="s">
        <v>36</v>
      </c>
      <c r="C27" s="96">
        <f>(C28)</f>
        <v>98000</v>
      </c>
      <c r="D27" s="96">
        <f>(D28)</f>
        <v>98000</v>
      </c>
      <c r="E27" s="96">
        <f aca="true" t="shared" si="2" ref="E27:J27">(E28)</f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151">
        <f>(K28)</f>
        <v>98000</v>
      </c>
      <c r="L27" s="151">
        <f>(L28)</f>
        <v>98000</v>
      </c>
      <c r="M27" s="25">
        <v>0</v>
      </c>
      <c r="N27" s="25">
        <v>0</v>
      </c>
    </row>
    <row r="28" spans="1:14" ht="14.25" customHeight="1">
      <c r="A28" s="53">
        <v>31111</v>
      </c>
      <c r="B28" s="53" t="s">
        <v>37</v>
      </c>
      <c r="C28" s="55">
        <f>SUM(D28:I28)</f>
        <v>98000</v>
      </c>
      <c r="D28" s="55">
        <v>98000</v>
      </c>
      <c r="E28" s="55">
        <v>0</v>
      </c>
      <c r="F28" s="55"/>
      <c r="G28" s="55">
        <v>0</v>
      </c>
      <c r="H28" s="55"/>
      <c r="I28" s="55"/>
      <c r="J28" s="55"/>
      <c r="K28" s="72">
        <v>98000</v>
      </c>
      <c r="L28" s="72">
        <v>98000</v>
      </c>
      <c r="M28" s="25">
        <v>0</v>
      </c>
      <c r="N28" s="25">
        <v>0</v>
      </c>
    </row>
    <row r="29" spans="1:14" ht="14.25" customHeight="1">
      <c r="A29" s="56">
        <v>312</v>
      </c>
      <c r="B29" s="57" t="s">
        <v>40</v>
      </c>
      <c r="C29" s="96">
        <f aca="true" t="shared" si="3" ref="C29:J29">(C30)</f>
        <v>8350</v>
      </c>
      <c r="D29" s="96">
        <f t="shared" si="3"/>
        <v>8350</v>
      </c>
      <c r="E29" s="96">
        <f t="shared" si="3"/>
        <v>0</v>
      </c>
      <c r="F29" s="96">
        <f t="shared" si="3"/>
        <v>0</v>
      </c>
      <c r="G29" s="96">
        <f t="shared" si="3"/>
        <v>0</v>
      </c>
      <c r="H29" s="96">
        <f t="shared" si="3"/>
        <v>0</v>
      </c>
      <c r="I29" s="96">
        <f t="shared" si="3"/>
        <v>0</v>
      </c>
      <c r="J29" s="96">
        <f t="shared" si="3"/>
        <v>0</v>
      </c>
      <c r="K29" s="151">
        <f>(K30)</f>
        <v>8350</v>
      </c>
      <c r="L29" s="151">
        <f>(L30)</f>
        <v>8350</v>
      </c>
      <c r="M29" s="55">
        <f>(M30)</f>
        <v>0</v>
      </c>
      <c r="N29" s="55">
        <f>(N30)</f>
        <v>0</v>
      </c>
    </row>
    <row r="30" spans="1:14" ht="14.25" customHeight="1">
      <c r="A30" s="94">
        <v>3121</v>
      </c>
      <c r="B30" s="94" t="s">
        <v>41</v>
      </c>
      <c r="C30" s="96">
        <f>(C31+C32+C33+C34)</f>
        <v>8350</v>
      </c>
      <c r="D30" s="96">
        <f>(D31+D32+D33+D34)</f>
        <v>8350</v>
      </c>
      <c r="E30" s="96">
        <f aca="true" t="shared" si="4" ref="E30:J30">(E31+E32+E33)</f>
        <v>0</v>
      </c>
      <c r="F30" s="96">
        <f t="shared" si="4"/>
        <v>0</v>
      </c>
      <c r="G30" s="96">
        <f>(G31+G32+G33+G34)</f>
        <v>0</v>
      </c>
      <c r="H30" s="96">
        <f t="shared" si="4"/>
        <v>0</v>
      </c>
      <c r="I30" s="96">
        <f t="shared" si="4"/>
        <v>0</v>
      </c>
      <c r="J30" s="96">
        <f t="shared" si="4"/>
        <v>0</v>
      </c>
      <c r="K30" s="151">
        <f>(K31+K32+K33+K34)</f>
        <v>8350</v>
      </c>
      <c r="L30" s="151">
        <f>(L31+L32+L33+L34)</f>
        <v>8350</v>
      </c>
      <c r="M30" s="55">
        <f>(M31+M32+M33)</f>
        <v>0</v>
      </c>
      <c r="N30" s="55">
        <f>(N31+N32+N33)</f>
        <v>0</v>
      </c>
    </row>
    <row r="31" spans="1:12" ht="14.25" customHeight="1">
      <c r="A31" s="53">
        <v>31212</v>
      </c>
      <c r="B31" s="53" t="s">
        <v>42</v>
      </c>
      <c r="C31" s="55">
        <f>SUM(D31:J31)</f>
        <v>1050</v>
      </c>
      <c r="D31" s="55">
        <v>1050</v>
      </c>
      <c r="E31" s="55"/>
      <c r="F31" s="55"/>
      <c r="G31" s="55"/>
      <c r="H31" s="55"/>
      <c r="I31" s="55"/>
      <c r="J31" s="55"/>
      <c r="K31" s="72">
        <v>1050</v>
      </c>
      <c r="L31" s="72">
        <v>1050</v>
      </c>
    </row>
    <row r="32" spans="1:12" ht="14.25" customHeight="1">
      <c r="A32" s="53">
        <v>31213</v>
      </c>
      <c r="B32" s="53" t="s">
        <v>44</v>
      </c>
      <c r="C32" s="55">
        <f>SUM(D32:J32)</f>
        <v>1300</v>
      </c>
      <c r="D32" s="55">
        <v>1300</v>
      </c>
      <c r="E32" s="55"/>
      <c r="F32" s="55"/>
      <c r="G32" s="55">
        <v>0</v>
      </c>
      <c r="H32" s="55"/>
      <c r="I32" s="55"/>
      <c r="J32" s="55"/>
      <c r="K32" s="72">
        <v>1300</v>
      </c>
      <c r="L32" s="72">
        <v>1300</v>
      </c>
    </row>
    <row r="33" spans="1:12" ht="14.25" customHeight="1">
      <c r="A33" s="53">
        <v>31216</v>
      </c>
      <c r="B33" s="53" t="s">
        <v>116</v>
      </c>
      <c r="C33" s="55">
        <f>SUM(D33:J33)</f>
        <v>1400</v>
      </c>
      <c r="D33" s="55">
        <v>1400</v>
      </c>
      <c r="E33" s="55"/>
      <c r="F33" s="55"/>
      <c r="G33" s="55"/>
      <c r="H33" s="55"/>
      <c r="I33" s="55"/>
      <c r="J33" s="55"/>
      <c r="K33" s="72">
        <v>1400</v>
      </c>
      <c r="L33" s="72">
        <v>1400</v>
      </c>
    </row>
    <row r="34" spans="1:12" ht="14.25" customHeight="1">
      <c r="A34" s="53">
        <v>31219</v>
      </c>
      <c r="B34" s="53" t="s">
        <v>164</v>
      </c>
      <c r="C34" s="55">
        <f>SUM(D34:J34)</f>
        <v>4600</v>
      </c>
      <c r="D34" s="55">
        <v>4600</v>
      </c>
      <c r="E34" s="55"/>
      <c r="F34" s="55"/>
      <c r="G34" s="55">
        <v>0</v>
      </c>
      <c r="H34" s="55"/>
      <c r="I34" s="55"/>
      <c r="J34" s="55"/>
      <c r="K34" s="72">
        <v>4600</v>
      </c>
      <c r="L34" s="72">
        <v>4600</v>
      </c>
    </row>
    <row r="35" spans="1:12" ht="14.25" customHeight="1">
      <c r="A35" s="94">
        <v>313</v>
      </c>
      <c r="B35" s="94" t="s">
        <v>43</v>
      </c>
      <c r="C35" s="96">
        <f aca="true" t="shared" si="5" ref="C35:J35">(C36+C40)</f>
        <v>16200</v>
      </c>
      <c r="D35" s="96">
        <f t="shared" si="5"/>
        <v>16200</v>
      </c>
      <c r="E35" s="96">
        <f t="shared" si="5"/>
        <v>0</v>
      </c>
      <c r="F35" s="96">
        <f>(F36+F40)</f>
        <v>0</v>
      </c>
      <c r="G35" s="96">
        <f t="shared" si="5"/>
        <v>0</v>
      </c>
      <c r="H35" s="96">
        <f t="shared" si="5"/>
        <v>0</v>
      </c>
      <c r="I35" s="96">
        <f t="shared" si="5"/>
        <v>0</v>
      </c>
      <c r="J35" s="96">
        <f t="shared" si="5"/>
        <v>0</v>
      </c>
      <c r="K35" s="151">
        <f>(K36+K40)</f>
        <v>16200</v>
      </c>
      <c r="L35" s="151">
        <f>(L36+L40)</f>
        <v>16200</v>
      </c>
    </row>
    <row r="36" spans="1:14" ht="14.25" customHeight="1">
      <c r="A36" s="94">
        <v>3132</v>
      </c>
      <c r="B36" s="94" t="s">
        <v>125</v>
      </c>
      <c r="C36" s="96">
        <f>(C37+C38)</f>
        <v>16200</v>
      </c>
      <c r="D36" s="96">
        <f>(D37+D38)</f>
        <v>16200</v>
      </c>
      <c r="E36" s="96">
        <f>(E37+E38)</f>
        <v>0</v>
      </c>
      <c r="F36" s="96">
        <f>(F37)</f>
        <v>0</v>
      </c>
      <c r="G36" s="96">
        <f>(G37+G38)</f>
        <v>0</v>
      </c>
      <c r="H36" s="96">
        <f>(H37)</f>
        <v>0</v>
      </c>
      <c r="I36" s="96">
        <f>(I37)</f>
        <v>0</v>
      </c>
      <c r="J36" s="96">
        <f>(J37)</f>
        <v>0</v>
      </c>
      <c r="K36" s="151">
        <f>(K37+K38)</f>
        <v>16200</v>
      </c>
      <c r="L36" s="151">
        <f>(L37+L38)</f>
        <v>16200</v>
      </c>
      <c r="M36" s="55">
        <f>(M37)</f>
        <v>0</v>
      </c>
      <c r="N36" s="55">
        <f>(N37)</f>
        <v>0</v>
      </c>
    </row>
    <row r="37" spans="1:12" ht="14.25" customHeight="1">
      <c r="A37" s="53">
        <v>31321</v>
      </c>
      <c r="B37" s="53" t="s">
        <v>125</v>
      </c>
      <c r="C37" s="55">
        <f>SUM(D37:J37)</f>
        <v>16200</v>
      </c>
      <c r="D37" s="55">
        <v>16200</v>
      </c>
      <c r="E37" s="55">
        <v>0</v>
      </c>
      <c r="F37" s="55"/>
      <c r="G37" s="55">
        <v>0</v>
      </c>
      <c r="H37" s="55"/>
      <c r="I37" s="55"/>
      <c r="J37" s="55"/>
      <c r="K37" s="72">
        <v>16200</v>
      </c>
      <c r="L37" s="72">
        <v>16200</v>
      </c>
    </row>
    <row r="38" spans="1:12" ht="14.25" customHeight="1">
      <c r="A38" s="53">
        <v>31322</v>
      </c>
      <c r="B38" s="53" t="s">
        <v>126</v>
      </c>
      <c r="C38" s="55">
        <v>0</v>
      </c>
      <c r="D38" s="55">
        <v>0</v>
      </c>
      <c r="E38" s="55"/>
      <c r="F38" s="55"/>
      <c r="G38" s="55"/>
      <c r="H38" s="55"/>
      <c r="I38" s="55"/>
      <c r="J38" s="55"/>
      <c r="K38" s="72">
        <v>0</v>
      </c>
      <c r="L38" s="72">
        <v>0</v>
      </c>
    </row>
    <row r="39" spans="1:12" ht="14.25" customHeight="1">
      <c r="A39" s="53">
        <v>31329</v>
      </c>
      <c r="B39" s="53" t="s">
        <v>127</v>
      </c>
      <c r="C39" s="55"/>
      <c r="D39" s="55"/>
      <c r="E39" s="55"/>
      <c r="F39" s="55"/>
      <c r="G39" s="55"/>
      <c r="H39" s="55"/>
      <c r="I39" s="55"/>
      <c r="J39" s="55"/>
      <c r="K39" s="72">
        <v>0</v>
      </c>
      <c r="L39" s="72">
        <v>0</v>
      </c>
    </row>
    <row r="40" spans="1:14" ht="14.25" customHeight="1">
      <c r="A40" s="94">
        <v>3133</v>
      </c>
      <c r="B40" s="94" t="s">
        <v>117</v>
      </c>
      <c r="C40" s="96">
        <f aca="true" t="shared" si="6" ref="C40:J40">(C41)</f>
        <v>0</v>
      </c>
      <c r="D40" s="96">
        <f t="shared" si="6"/>
        <v>0</v>
      </c>
      <c r="E40" s="96">
        <f t="shared" si="6"/>
        <v>0</v>
      </c>
      <c r="F40" s="96">
        <f t="shared" si="6"/>
        <v>0</v>
      </c>
      <c r="G40" s="96">
        <f t="shared" si="6"/>
        <v>0</v>
      </c>
      <c r="H40" s="96">
        <f t="shared" si="6"/>
        <v>0</v>
      </c>
      <c r="I40" s="96">
        <f t="shared" si="6"/>
        <v>0</v>
      </c>
      <c r="J40" s="96">
        <f t="shared" si="6"/>
        <v>0</v>
      </c>
      <c r="K40" s="72">
        <v>0</v>
      </c>
      <c r="L40" s="72">
        <v>0</v>
      </c>
      <c r="M40" s="96">
        <f>(M41)</f>
        <v>0</v>
      </c>
      <c r="N40" s="96">
        <f>(N41)</f>
        <v>0</v>
      </c>
    </row>
    <row r="41" spans="1:12" ht="14.25" customHeight="1">
      <c r="A41" s="53">
        <v>31332</v>
      </c>
      <c r="B41" s="97" t="s">
        <v>124</v>
      </c>
      <c r="C41" s="55">
        <v>0</v>
      </c>
      <c r="D41" s="55">
        <v>0</v>
      </c>
      <c r="E41" s="55"/>
      <c r="F41" s="55"/>
      <c r="G41" s="55"/>
      <c r="H41" s="55"/>
      <c r="I41" s="55"/>
      <c r="J41" s="55"/>
      <c r="K41" s="72">
        <v>0</v>
      </c>
      <c r="L41" s="72">
        <v>0</v>
      </c>
    </row>
    <row r="42" spans="1:12" ht="14.25" customHeight="1">
      <c r="A42" s="53">
        <v>31333</v>
      </c>
      <c r="B42" s="53" t="s">
        <v>118</v>
      </c>
      <c r="C42" s="55"/>
      <c r="D42" s="55"/>
      <c r="E42" s="55"/>
      <c r="F42" s="55"/>
      <c r="G42" s="55"/>
      <c r="H42" s="55"/>
      <c r="I42" s="55"/>
      <c r="J42" s="55"/>
      <c r="K42" s="72">
        <v>0</v>
      </c>
      <c r="L42" s="72">
        <v>0</v>
      </c>
    </row>
    <row r="43" spans="1:14" ht="14.25" customHeight="1">
      <c r="A43" s="56">
        <v>32</v>
      </c>
      <c r="B43" s="56" t="s">
        <v>45</v>
      </c>
      <c r="C43" s="58">
        <f>(C44+C58+C75+C108+C112)</f>
        <v>102250</v>
      </c>
      <c r="D43" s="58">
        <f>(D44+D58+D75+D108+D112)</f>
        <v>67750</v>
      </c>
      <c r="E43" s="58">
        <f>(E44+E58+E75+E108+E112)</f>
        <v>31500</v>
      </c>
      <c r="F43" s="58">
        <f>(F44+F58+F75+F112)</f>
        <v>0</v>
      </c>
      <c r="G43" s="58">
        <f>(G44+G58+G75+G108+G112)</f>
        <v>3000</v>
      </c>
      <c r="H43" s="58">
        <f>(H44+H58+H75+H112)</f>
        <v>0</v>
      </c>
      <c r="I43" s="58">
        <f>(I44+I58+I75+I112)</f>
        <v>0</v>
      </c>
      <c r="J43" s="58">
        <f>(J44+J58+J75+J112)</f>
        <v>0</v>
      </c>
      <c r="K43" s="96">
        <f>(K44+K58+K75+K108+K112)</f>
        <v>101350</v>
      </c>
      <c r="L43" s="96">
        <f>(L44+L58+L75+L108+L112)</f>
        <v>101350</v>
      </c>
      <c r="M43" s="58">
        <f>(M44+M58+M75+M112)</f>
        <v>0</v>
      </c>
      <c r="N43" s="58">
        <f>(N44+N58+N75+N112)</f>
        <v>0</v>
      </c>
    </row>
    <row r="44" spans="1:15" ht="14.25" customHeight="1">
      <c r="A44" s="94">
        <v>321</v>
      </c>
      <c r="B44" s="95" t="s">
        <v>46</v>
      </c>
      <c r="C44" s="96">
        <f>(C45+C50+C52+C55)</f>
        <v>3200</v>
      </c>
      <c r="D44" s="96">
        <f>(D45+D50+D52+D55)</f>
        <v>2600</v>
      </c>
      <c r="E44" s="96">
        <f aca="true" t="shared" si="7" ref="E44:J44">(E45+E50+E52)</f>
        <v>600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>(I45+I50+I52)</f>
        <v>0</v>
      </c>
      <c r="J44" s="96">
        <f t="shared" si="7"/>
        <v>0</v>
      </c>
      <c r="K44" s="96">
        <f>(K45+K50+K52+K55)</f>
        <v>3050</v>
      </c>
      <c r="L44" s="96">
        <f>(L45+L50+L52+L55)</f>
        <v>3050</v>
      </c>
      <c r="M44" s="55">
        <f>(M45+M50)</f>
        <v>0</v>
      </c>
      <c r="N44" s="55">
        <f>(N45+N50)</f>
        <v>0</v>
      </c>
      <c r="O44" s="55"/>
    </row>
    <row r="45" spans="1:14" ht="14.25" customHeight="1">
      <c r="A45" s="94">
        <v>3211</v>
      </c>
      <c r="B45" s="95" t="s">
        <v>47</v>
      </c>
      <c r="C45" s="96">
        <f aca="true" t="shared" si="8" ref="C45:N45">(C46+C47+C48+C49)</f>
        <v>1050</v>
      </c>
      <c r="D45" s="96">
        <f t="shared" si="8"/>
        <v>650</v>
      </c>
      <c r="E45" s="96">
        <f t="shared" si="8"/>
        <v>400</v>
      </c>
      <c r="F45" s="96">
        <f t="shared" si="8"/>
        <v>0</v>
      </c>
      <c r="G45" s="96">
        <f t="shared" si="8"/>
        <v>0</v>
      </c>
      <c r="H45" s="96">
        <f t="shared" si="8"/>
        <v>0</v>
      </c>
      <c r="I45" s="96">
        <f t="shared" si="8"/>
        <v>0</v>
      </c>
      <c r="J45" s="96">
        <f t="shared" si="8"/>
        <v>0</v>
      </c>
      <c r="K45" s="96">
        <f t="shared" si="8"/>
        <v>950</v>
      </c>
      <c r="L45" s="96">
        <f>(L46+L47+L48+L49)</f>
        <v>950</v>
      </c>
      <c r="M45" s="96">
        <f t="shared" si="8"/>
        <v>0</v>
      </c>
      <c r="N45" s="96">
        <f t="shared" si="8"/>
        <v>0</v>
      </c>
    </row>
    <row r="46" spans="1:14" ht="14.25" customHeight="1">
      <c r="A46" s="53">
        <v>32111</v>
      </c>
      <c r="B46" s="54" t="s">
        <v>49</v>
      </c>
      <c r="C46" s="55">
        <f>SUM(D46:J46)</f>
        <v>150</v>
      </c>
      <c r="D46" s="55">
        <v>150</v>
      </c>
      <c r="E46" s="55"/>
      <c r="F46" s="55"/>
      <c r="G46" s="55"/>
      <c r="H46" s="55"/>
      <c r="I46" s="55"/>
      <c r="J46" s="55"/>
      <c r="K46" s="105">
        <v>150</v>
      </c>
      <c r="L46" s="105">
        <v>150</v>
      </c>
      <c r="M46" s="25">
        <v>0</v>
      </c>
      <c r="N46" s="25">
        <v>0</v>
      </c>
    </row>
    <row r="47" spans="1:12" ht="14.25" customHeight="1">
      <c r="A47" s="53">
        <v>32113</v>
      </c>
      <c r="B47" s="54" t="s">
        <v>48</v>
      </c>
      <c r="C47" s="55">
        <v>0</v>
      </c>
      <c r="D47" s="55">
        <v>0</v>
      </c>
      <c r="E47" s="55"/>
      <c r="F47" s="55"/>
      <c r="G47" s="55"/>
      <c r="H47" s="55"/>
      <c r="I47" s="55"/>
      <c r="J47" s="55"/>
      <c r="K47" s="105">
        <v>0</v>
      </c>
      <c r="L47" s="105">
        <f>(K47+K47*2/100)</f>
        <v>0</v>
      </c>
    </row>
    <row r="48" spans="1:12" ht="14.25" customHeight="1">
      <c r="A48" s="53">
        <v>32115</v>
      </c>
      <c r="B48" s="54" t="s">
        <v>50</v>
      </c>
      <c r="C48" s="55">
        <f>SUM(D48:J48)</f>
        <v>800</v>
      </c>
      <c r="D48" s="55">
        <v>400</v>
      </c>
      <c r="E48" s="55">
        <v>400</v>
      </c>
      <c r="F48" s="55"/>
      <c r="G48" s="55"/>
      <c r="H48" s="55"/>
      <c r="I48" s="55"/>
      <c r="J48" s="55"/>
      <c r="K48" s="105">
        <v>700</v>
      </c>
      <c r="L48" s="105">
        <v>700</v>
      </c>
    </row>
    <row r="49" spans="1:12" ht="14.25" customHeight="1">
      <c r="A49" s="53">
        <v>32119</v>
      </c>
      <c r="B49" s="54" t="s">
        <v>51</v>
      </c>
      <c r="C49" s="55">
        <f>SUM(D49:J49)</f>
        <v>100</v>
      </c>
      <c r="D49" s="55">
        <v>100</v>
      </c>
      <c r="E49" s="55"/>
      <c r="F49" s="55"/>
      <c r="G49" s="55"/>
      <c r="H49" s="55"/>
      <c r="I49" s="55"/>
      <c r="J49" s="55"/>
      <c r="K49" s="105">
        <v>100</v>
      </c>
      <c r="L49" s="105">
        <v>100</v>
      </c>
    </row>
    <row r="50" spans="1:14" ht="14.25" customHeight="1">
      <c r="A50" s="94">
        <v>3212</v>
      </c>
      <c r="B50" s="95" t="s">
        <v>52</v>
      </c>
      <c r="C50" s="96">
        <f aca="true" t="shared" si="9" ref="C50:J50">(C51)</f>
        <v>1800</v>
      </c>
      <c r="D50" s="96">
        <f t="shared" si="9"/>
        <v>1800</v>
      </c>
      <c r="E50" s="96">
        <f t="shared" si="9"/>
        <v>0</v>
      </c>
      <c r="F50" s="96">
        <f t="shared" si="9"/>
        <v>0</v>
      </c>
      <c r="G50" s="96">
        <f t="shared" si="9"/>
        <v>0</v>
      </c>
      <c r="H50" s="96">
        <f t="shared" si="9"/>
        <v>0</v>
      </c>
      <c r="I50" s="96">
        <f t="shared" si="9"/>
        <v>0</v>
      </c>
      <c r="J50" s="96">
        <f t="shared" si="9"/>
        <v>0</v>
      </c>
      <c r="K50" s="96">
        <f>(K51)</f>
        <v>1800</v>
      </c>
      <c r="L50" s="96">
        <f>(L51)</f>
        <v>1800</v>
      </c>
      <c r="M50" s="96">
        <f>(M51)</f>
        <v>0</v>
      </c>
      <c r="N50" s="96">
        <f>(N51)</f>
        <v>0</v>
      </c>
    </row>
    <row r="51" spans="1:12" ht="14.25" customHeight="1">
      <c r="A51" s="53">
        <v>32121</v>
      </c>
      <c r="B51" s="54" t="s">
        <v>53</v>
      </c>
      <c r="C51" s="55">
        <f>SUM(D51:J51)</f>
        <v>1800</v>
      </c>
      <c r="D51" s="55">
        <v>1800</v>
      </c>
      <c r="E51" s="55"/>
      <c r="F51" s="55"/>
      <c r="G51" s="55"/>
      <c r="H51" s="55"/>
      <c r="I51" s="55"/>
      <c r="J51" s="55"/>
      <c r="K51" s="105">
        <v>1800</v>
      </c>
      <c r="L51" s="105">
        <v>1800</v>
      </c>
    </row>
    <row r="52" spans="1:12" ht="14.25" customHeight="1">
      <c r="A52" s="94">
        <v>3213</v>
      </c>
      <c r="B52" s="95" t="s">
        <v>54</v>
      </c>
      <c r="C52" s="96">
        <f>(C53+C54)</f>
        <v>350</v>
      </c>
      <c r="D52" s="96">
        <f>(D53+D54)</f>
        <v>150</v>
      </c>
      <c r="E52" s="96">
        <f aca="true" t="shared" si="10" ref="E52:J52">(E53)</f>
        <v>200</v>
      </c>
      <c r="F52" s="96">
        <f t="shared" si="10"/>
        <v>0</v>
      </c>
      <c r="G52" s="96">
        <f t="shared" si="10"/>
        <v>0</v>
      </c>
      <c r="H52" s="96">
        <f t="shared" si="10"/>
        <v>0</v>
      </c>
      <c r="I52" s="96">
        <f t="shared" si="10"/>
        <v>0</v>
      </c>
      <c r="J52" s="96">
        <f t="shared" si="10"/>
        <v>0</v>
      </c>
      <c r="K52" s="96">
        <f>(K53+K54)</f>
        <v>300</v>
      </c>
      <c r="L52" s="96">
        <f>(L53+L54)</f>
        <v>300</v>
      </c>
    </row>
    <row r="53" spans="1:12" ht="14.25" customHeight="1">
      <c r="A53" s="53">
        <v>32131</v>
      </c>
      <c r="B53" s="54" t="s">
        <v>55</v>
      </c>
      <c r="C53" s="55">
        <f>SUM(D53:J53)</f>
        <v>350</v>
      </c>
      <c r="D53" s="55">
        <v>150</v>
      </c>
      <c r="E53" s="55">
        <v>200</v>
      </c>
      <c r="F53" s="55"/>
      <c r="G53" s="55"/>
      <c r="H53" s="55"/>
      <c r="I53" s="55"/>
      <c r="J53" s="55"/>
      <c r="K53" s="105">
        <v>300</v>
      </c>
      <c r="L53" s="105">
        <v>300</v>
      </c>
    </row>
    <row r="54" spans="1:12" ht="14.25" customHeight="1">
      <c r="A54" s="53">
        <v>32132</v>
      </c>
      <c r="B54" s="54" t="s">
        <v>123</v>
      </c>
      <c r="C54" s="55">
        <v>0</v>
      </c>
      <c r="D54" s="55">
        <v>0</v>
      </c>
      <c r="E54" s="55"/>
      <c r="F54" s="55"/>
      <c r="G54" s="55"/>
      <c r="H54" s="55"/>
      <c r="I54" s="55"/>
      <c r="J54" s="55"/>
      <c r="K54" s="105">
        <v>0</v>
      </c>
      <c r="L54" s="105">
        <f>(K54+K54*2/100)</f>
        <v>0</v>
      </c>
    </row>
    <row r="55" spans="1:12" ht="14.25" customHeight="1">
      <c r="A55" s="94">
        <v>3214</v>
      </c>
      <c r="B55" s="95" t="s">
        <v>128</v>
      </c>
      <c r="C55" s="96">
        <f>(C56+C57)</f>
        <v>0</v>
      </c>
      <c r="D55" s="96">
        <f>(D56+D57)</f>
        <v>0</v>
      </c>
      <c r="E55" s="55"/>
      <c r="F55" s="55"/>
      <c r="G55" s="55"/>
      <c r="H55" s="55"/>
      <c r="I55" s="55"/>
      <c r="J55" s="55"/>
      <c r="K55" s="105">
        <v>0</v>
      </c>
      <c r="L55" s="105">
        <f>(K55+K55*2/100)</f>
        <v>0</v>
      </c>
    </row>
    <row r="56" spans="1:12" ht="14.25" customHeight="1">
      <c r="A56" s="97">
        <v>32141</v>
      </c>
      <c r="B56" s="54" t="s">
        <v>129</v>
      </c>
      <c r="C56" s="55">
        <v>0</v>
      </c>
      <c r="D56" s="55">
        <v>0</v>
      </c>
      <c r="E56" s="55"/>
      <c r="F56" s="55"/>
      <c r="G56" s="55"/>
      <c r="H56" s="55"/>
      <c r="I56" s="55"/>
      <c r="J56" s="55"/>
      <c r="K56" s="105">
        <v>0</v>
      </c>
      <c r="L56" s="105">
        <f>(K56+K56*2/100)</f>
        <v>0</v>
      </c>
    </row>
    <row r="57" spans="1:12" ht="14.25" customHeight="1">
      <c r="A57" s="97">
        <v>32149</v>
      </c>
      <c r="B57" s="98" t="s">
        <v>128</v>
      </c>
      <c r="C57" s="55">
        <v>0</v>
      </c>
      <c r="D57" s="55">
        <v>0</v>
      </c>
      <c r="E57" s="55"/>
      <c r="F57" s="55"/>
      <c r="G57" s="55"/>
      <c r="H57" s="55"/>
      <c r="I57" s="55"/>
      <c r="J57" s="55"/>
      <c r="K57" s="105">
        <v>0</v>
      </c>
      <c r="L57" s="105">
        <f>(K57+K57*2/100)</f>
        <v>0</v>
      </c>
    </row>
    <row r="58" spans="1:14" ht="14.25" customHeight="1">
      <c r="A58" s="94">
        <v>322</v>
      </c>
      <c r="B58" s="95" t="s">
        <v>56</v>
      </c>
      <c r="C58" s="96">
        <f>(C59+C64+C68+C71+C73)</f>
        <v>52950</v>
      </c>
      <c r="D58" s="96">
        <f>(D59+D64+D68+D71+D73)</f>
        <v>45200</v>
      </c>
      <c r="E58" s="96">
        <f aca="true" t="shared" si="11" ref="E58:N58">(E59+E64+E68+E71)</f>
        <v>7750</v>
      </c>
      <c r="F58" s="96">
        <f t="shared" si="11"/>
        <v>0</v>
      </c>
      <c r="G58" s="96">
        <f t="shared" si="11"/>
        <v>0</v>
      </c>
      <c r="H58" s="96">
        <f t="shared" si="11"/>
        <v>0</v>
      </c>
      <c r="I58" s="96">
        <f t="shared" si="11"/>
        <v>0</v>
      </c>
      <c r="J58" s="96">
        <f t="shared" si="11"/>
        <v>0</v>
      </c>
      <c r="K58" s="96">
        <f>(K59+K64+K68+K71+K73)</f>
        <v>52850</v>
      </c>
      <c r="L58" s="96">
        <f>(L59+L64+L68+L71+L73)</f>
        <v>52850</v>
      </c>
      <c r="M58" s="96">
        <f t="shared" si="11"/>
        <v>0</v>
      </c>
      <c r="N58" s="96">
        <f t="shared" si="11"/>
        <v>0</v>
      </c>
    </row>
    <row r="59" spans="1:12" ht="14.25" customHeight="1">
      <c r="A59" s="94">
        <v>3221</v>
      </c>
      <c r="B59" s="95" t="s">
        <v>57</v>
      </c>
      <c r="C59" s="96">
        <f aca="true" t="shared" si="12" ref="C59:J59">(C60+C61+C62+C63)</f>
        <v>3150</v>
      </c>
      <c r="D59" s="96">
        <f t="shared" si="12"/>
        <v>1600</v>
      </c>
      <c r="E59" s="96">
        <f t="shared" si="12"/>
        <v>1550</v>
      </c>
      <c r="F59" s="96">
        <f t="shared" si="12"/>
        <v>0</v>
      </c>
      <c r="G59" s="96">
        <f t="shared" si="12"/>
        <v>0</v>
      </c>
      <c r="H59" s="96">
        <f t="shared" si="12"/>
        <v>0</v>
      </c>
      <c r="I59" s="96">
        <f t="shared" si="12"/>
        <v>0</v>
      </c>
      <c r="J59" s="96">
        <f t="shared" si="12"/>
        <v>0</v>
      </c>
      <c r="K59" s="96">
        <f>(K60+K61+K62+K63)</f>
        <v>3050</v>
      </c>
      <c r="L59" s="96">
        <f>(L60+L61+L62+L63)</f>
        <v>3050</v>
      </c>
    </row>
    <row r="60" spans="1:12" ht="14.25" customHeight="1">
      <c r="A60" s="53">
        <v>32211</v>
      </c>
      <c r="B60" s="54" t="s">
        <v>58</v>
      </c>
      <c r="C60" s="55">
        <f>SUM(D60:J60)</f>
        <v>900</v>
      </c>
      <c r="D60" s="55">
        <v>400</v>
      </c>
      <c r="E60" s="55">
        <v>500</v>
      </c>
      <c r="F60" s="55"/>
      <c r="G60" s="55">
        <v>0</v>
      </c>
      <c r="H60" s="55"/>
      <c r="I60" s="55"/>
      <c r="J60" s="55"/>
      <c r="K60" s="105">
        <v>900</v>
      </c>
      <c r="L60" s="105">
        <v>900</v>
      </c>
    </row>
    <row r="61" spans="1:12" ht="14.25" customHeight="1">
      <c r="A61" s="53">
        <v>32212</v>
      </c>
      <c r="B61" s="54" t="s">
        <v>59</v>
      </c>
      <c r="C61" s="55">
        <f>SUM(D61:J61)</f>
        <v>200</v>
      </c>
      <c r="D61" s="55">
        <v>200</v>
      </c>
      <c r="E61" s="55"/>
      <c r="F61" s="55"/>
      <c r="G61" s="55"/>
      <c r="H61" s="55"/>
      <c r="I61" s="55"/>
      <c r="J61" s="55"/>
      <c r="K61" s="105">
        <v>200</v>
      </c>
      <c r="L61" s="105">
        <v>200</v>
      </c>
    </row>
    <row r="62" spans="1:12" ht="14.25" customHeight="1">
      <c r="A62" s="53">
        <v>32214</v>
      </c>
      <c r="B62" s="54" t="s">
        <v>60</v>
      </c>
      <c r="C62" s="55">
        <f>SUM(D62:J62)</f>
        <v>1600</v>
      </c>
      <c r="D62" s="55">
        <v>1000</v>
      </c>
      <c r="E62" s="55">
        <v>600</v>
      </c>
      <c r="F62" s="55"/>
      <c r="G62" s="55"/>
      <c r="H62" s="55"/>
      <c r="I62" s="55"/>
      <c r="J62" s="55"/>
      <c r="K62" s="105">
        <v>1500</v>
      </c>
      <c r="L62" s="105">
        <v>1500</v>
      </c>
    </row>
    <row r="63" spans="1:12" ht="14.25" customHeight="1">
      <c r="A63" s="53">
        <v>32219</v>
      </c>
      <c r="B63" s="54" t="s">
        <v>61</v>
      </c>
      <c r="C63" s="55">
        <f>SUM(D63:J63)</f>
        <v>450</v>
      </c>
      <c r="D63" s="55">
        <v>0</v>
      </c>
      <c r="E63" s="55">
        <v>450</v>
      </c>
      <c r="F63" s="55"/>
      <c r="G63" s="55"/>
      <c r="H63" s="55"/>
      <c r="I63" s="55"/>
      <c r="J63" s="55"/>
      <c r="K63" s="105">
        <v>450</v>
      </c>
      <c r="L63" s="105">
        <v>450</v>
      </c>
    </row>
    <row r="64" spans="1:14" ht="14.25" customHeight="1">
      <c r="A64" s="94">
        <v>3223</v>
      </c>
      <c r="B64" s="95" t="s">
        <v>62</v>
      </c>
      <c r="C64" s="96">
        <f>(C65+C66+C67)</f>
        <v>49400</v>
      </c>
      <c r="D64" s="96">
        <f>(D65+D66+D67)</f>
        <v>43400</v>
      </c>
      <c r="E64" s="96">
        <f>(E65+E67+E66)</f>
        <v>6000</v>
      </c>
      <c r="F64" s="96">
        <f>(F65+F67)</f>
        <v>0</v>
      </c>
      <c r="G64" s="96">
        <f>(G65+G67)</f>
        <v>0</v>
      </c>
      <c r="H64" s="96">
        <f>(H65+H67)</f>
        <v>0</v>
      </c>
      <c r="I64" s="96">
        <f>(I65+I67)</f>
        <v>0</v>
      </c>
      <c r="J64" s="96">
        <f>(J65+J67)</f>
        <v>0</v>
      </c>
      <c r="K64" s="96">
        <f>(K65+K66+K67)</f>
        <v>49400</v>
      </c>
      <c r="L64" s="96">
        <f>(L65+L66+L67)</f>
        <v>49400</v>
      </c>
      <c r="M64" s="96">
        <f>(M65+M67)</f>
        <v>0</v>
      </c>
      <c r="N64" s="96">
        <f>(N65+N67)</f>
        <v>0</v>
      </c>
    </row>
    <row r="65" spans="1:12" ht="14.25" customHeight="1">
      <c r="A65" s="97">
        <v>32231</v>
      </c>
      <c r="B65" s="98" t="s">
        <v>140</v>
      </c>
      <c r="C65" s="55">
        <f>SUM(D65:J65)</f>
        <v>8500</v>
      </c>
      <c r="D65" s="55">
        <v>7000</v>
      </c>
      <c r="E65" s="55">
        <v>1500</v>
      </c>
      <c r="F65" s="55"/>
      <c r="G65" s="55"/>
      <c r="H65" s="55"/>
      <c r="I65" s="55"/>
      <c r="J65" s="55"/>
      <c r="K65" s="105">
        <v>8500</v>
      </c>
      <c r="L65" s="105">
        <v>8500</v>
      </c>
    </row>
    <row r="66" spans="1:12" ht="14.25" customHeight="1">
      <c r="A66" s="97">
        <v>322311</v>
      </c>
      <c r="B66" s="98" t="s">
        <v>141</v>
      </c>
      <c r="C66" s="55">
        <f>SUM(D66:J66)</f>
        <v>1900</v>
      </c>
      <c r="D66" s="55">
        <v>1400</v>
      </c>
      <c r="E66" s="55">
        <v>500</v>
      </c>
      <c r="F66" s="55"/>
      <c r="G66" s="55"/>
      <c r="H66" s="55"/>
      <c r="I66" s="55"/>
      <c r="J66" s="55"/>
      <c r="K66" s="105">
        <v>1900</v>
      </c>
      <c r="L66" s="105">
        <v>1900</v>
      </c>
    </row>
    <row r="67" spans="1:12" ht="14.25" customHeight="1">
      <c r="A67" s="97">
        <v>32233</v>
      </c>
      <c r="B67" s="98" t="s">
        <v>63</v>
      </c>
      <c r="C67" s="55">
        <f>SUM(D67:J67)</f>
        <v>39000</v>
      </c>
      <c r="D67" s="55">
        <v>35000</v>
      </c>
      <c r="E67" s="55">
        <v>4000</v>
      </c>
      <c r="F67" s="55"/>
      <c r="G67" s="55"/>
      <c r="H67" s="55"/>
      <c r="I67" s="55"/>
      <c r="J67" s="55"/>
      <c r="K67" s="105">
        <v>39000</v>
      </c>
      <c r="L67" s="105">
        <v>39000</v>
      </c>
    </row>
    <row r="68" spans="1:15" s="50" customFormat="1" ht="14.25" customHeight="1">
      <c r="A68" s="94">
        <v>3224</v>
      </c>
      <c r="B68" s="95" t="s">
        <v>64</v>
      </c>
      <c r="C68" s="96">
        <f>(C69+C70)</f>
        <v>0</v>
      </c>
      <c r="D68" s="96">
        <f aca="true" t="shared" si="13" ref="D68:J68">(D69+D70)</f>
        <v>0</v>
      </c>
      <c r="E68" s="96">
        <f t="shared" si="13"/>
        <v>0</v>
      </c>
      <c r="F68" s="96">
        <f t="shared" si="13"/>
        <v>0</v>
      </c>
      <c r="G68" s="96">
        <f t="shared" si="13"/>
        <v>0</v>
      </c>
      <c r="H68" s="96">
        <f t="shared" si="13"/>
        <v>0</v>
      </c>
      <c r="I68" s="96">
        <f t="shared" si="13"/>
        <v>0</v>
      </c>
      <c r="J68" s="96">
        <f t="shared" si="13"/>
        <v>0</v>
      </c>
      <c r="K68" s="96">
        <f>SUM(K69:K70)</f>
        <v>0</v>
      </c>
      <c r="L68" s="96">
        <f>SUM(L69:L70)</f>
        <v>0</v>
      </c>
      <c r="M68" s="96">
        <f>(M69+M70)</f>
        <v>0</v>
      </c>
      <c r="N68" s="96">
        <f>(N69+N70)</f>
        <v>0</v>
      </c>
      <c r="O68" s="96"/>
    </row>
    <row r="69" spans="1:12" ht="14.25" customHeight="1">
      <c r="A69" s="97">
        <v>32241</v>
      </c>
      <c r="B69" s="98" t="s">
        <v>65</v>
      </c>
      <c r="C69" s="55">
        <f>SUM(D69:J69)</f>
        <v>0</v>
      </c>
      <c r="D69" s="55">
        <v>0</v>
      </c>
      <c r="E69" s="55"/>
      <c r="F69" s="55"/>
      <c r="G69" s="55"/>
      <c r="H69" s="55"/>
      <c r="I69" s="55"/>
      <c r="J69" s="55"/>
      <c r="K69" s="105">
        <v>0</v>
      </c>
      <c r="L69" s="105">
        <v>0</v>
      </c>
    </row>
    <row r="70" spans="1:12" ht="14.25" customHeight="1">
      <c r="A70" s="97">
        <v>32242</v>
      </c>
      <c r="B70" s="98" t="s">
        <v>66</v>
      </c>
      <c r="C70" s="55">
        <v>0</v>
      </c>
      <c r="D70" s="55">
        <v>0</v>
      </c>
      <c r="E70" s="55">
        <v>0</v>
      </c>
      <c r="F70" s="55"/>
      <c r="G70" s="55"/>
      <c r="H70" s="55"/>
      <c r="I70" s="55"/>
      <c r="J70" s="55"/>
      <c r="K70" s="105">
        <v>0</v>
      </c>
      <c r="L70" s="105">
        <v>0</v>
      </c>
    </row>
    <row r="71" spans="1:12" ht="14.25" customHeight="1">
      <c r="A71" s="94">
        <v>3225</v>
      </c>
      <c r="B71" s="95" t="s">
        <v>67</v>
      </c>
      <c r="C71" s="96">
        <f aca="true" t="shared" si="14" ref="C71:J71">(C72)</f>
        <v>400</v>
      </c>
      <c r="D71" s="96">
        <f t="shared" si="14"/>
        <v>200</v>
      </c>
      <c r="E71" s="96">
        <f t="shared" si="14"/>
        <v>200</v>
      </c>
      <c r="F71" s="96">
        <f t="shared" si="14"/>
        <v>0</v>
      </c>
      <c r="G71" s="96">
        <f t="shared" si="14"/>
        <v>0</v>
      </c>
      <c r="H71" s="96">
        <f t="shared" si="14"/>
        <v>0</v>
      </c>
      <c r="I71" s="96">
        <f t="shared" si="14"/>
        <v>0</v>
      </c>
      <c r="J71" s="96">
        <f t="shared" si="14"/>
        <v>0</v>
      </c>
      <c r="K71" s="96">
        <f>(K72)</f>
        <v>400</v>
      </c>
      <c r="L71" s="96">
        <f>(L72)</f>
        <v>400</v>
      </c>
    </row>
    <row r="72" spans="1:12" ht="14.25" customHeight="1">
      <c r="A72" s="97">
        <v>32251</v>
      </c>
      <c r="B72" s="98" t="s">
        <v>67</v>
      </c>
      <c r="C72" s="55">
        <f>SUM(D72:J72)</f>
        <v>400</v>
      </c>
      <c r="D72" s="55">
        <v>200</v>
      </c>
      <c r="E72" s="55">
        <v>200</v>
      </c>
      <c r="F72" s="55"/>
      <c r="G72" s="55"/>
      <c r="H72" s="55"/>
      <c r="I72" s="55"/>
      <c r="J72" s="55"/>
      <c r="K72" s="105">
        <v>400</v>
      </c>
      <c r="L72" s="105">
        <v>400</v>
      </c>
    </row>
    <row r="73" spans="1:12" ht="14.25" customHeight="1">
      <c r="A73" s="94">
        <v>3227</v>
      </c>
      <c r="B73" s="95" t="s">
        <v>119</v>
      </c>
      <c r="C73" s="96">
        <f>(C74)</f>
        <v>0</v>
      </c>
      <c r="D73" s="96">
        <f>(D74)</f>
        <v>0</v>
      </c>
      <c r="E73" s="55"/>
      <c r="F73" s="55"/>
      <c r="G73" s="55"/>
      <c r="H73" s="55"/>
      <c r="I73" s="55"/>
      <c r="J73" s="55"/>
      <c r="K73" s="96">
        <f>(K74)</f>
        <v>0</v>
      </c>
      <c r="L73" s="96">
        <f>(L74)</f>
        <v>0</v>
      </c>
    </row>
    <row r="74" spans="1:12" ht="14.25" customHeight="1">
      <c r="A74" s="97">
        <v>32271</v>
      </c>
      <c r="B74" s="98" t="s">
        <v>119</v>
      </c>
      <c r="C74" s="55">
        <f>SUM(D74:J74)</f>
        <v>0</v>
      </c>
      <c r="D74" s="55">
        <v>0</v>
      </c>
      <c r="E74" s="55"/>
      <c r="F74" s="55"/>
      <c r="G74" s="55"/>
      <c r="H74" s="55"/>
      <c r="I74" s="55"/>
      <c r="J74" s="55"/>
      <c r="K74" s="105">
        <v>0</v>
      </c>
      <c r="L74" s="105">
        <v>0</v>
      </c>
    </row>
    <row r="75" spans="1:12" ht="14.25" customHeight="1">
      <c r="A75" s="94">
        <v>323</v>
      </c>
      <c r="B75" s="95" t="s">
        <v>68</v>
      </c>
      <c r="C75" s="96">
        <f>(C76+C81+C84+C87+C91+C92+C93+C94+C99+C102)</f>
        <v>40050</v>
      </c>
      <c r="D75" s="96">
        <f>(D76+D81+D84+D87+D91+D92+D93+D94+D99+D102)</f>
        <v>17900</v>
      </c>
      <c r="E75" s="96">
        <f>(E76+E81+E84+E87+E91+E92+E93+E94+E99+E102)</f>
        <v>20150</v>
      </c>
      <c r="F75" s="96">
        <f>(F76+F81+F84+F88+F94+F99+F102)</f>
        <v>0</v>
      </c>
      <c r="G75" s="96">
        <f>(G76+G81+G84+G87+G91+G92+G93+G94+G99+G102)</f>
        <v>2000</v>
      </c>
      <c r="H75" s="96">
        <f>(H76+H81+H84+H88+H94+H99+H102)</f>
        <v>0</v>
      </c>
      <c r="I75" s="96">
        <f>(I76+I81+I84+I88+I94+I99+I102)</f>
        <v>0</v>
      </c>
      <c r="J75" s="96">
        <f>(J76+J81+J84+J88+J94+J99+J102)</f>
        <v>0</v>
      </c>
      <c r="K75" s="96">
        <f>(K76+K81+K84+K87+K91+K92+K93+K94+K99+K102)</f>
        <v>39400</v>
      </c>
      <c r="L75" s="96">
        <f>(L76+L81+L84+L87+L91+L92+L93+L94+L99+L102)</f>
        <v>39400</v>
      </c>
    </row>
    <row r="76" spans="1:12" ht="14.25" customHeight="1">
      <c r="A76" s="94">
        <v>3231</v>
      </c>
      <c r="B76" s="95" t="s">
        <v>69</v>
      </c>
      <c r="C76" s="96">
        <f aca="true" t="shared" si="15" ref="C76:J76">(C77+C78+C79+C80)</f>
        <v>3800</v>
      </c>
      <c r="D76" s="96">
        <f t="shared" si="15"/>
        <v>2800</v>
      </c>
      <c r="E76" s="96">
        <f t="shared" si="15"/>
        <v>1000</v>
      </c>
      <c r="F76" s="96">
        <f t="shared" si="15"/>
        <v>0</v>
      </c>
      <c r="G76" s="96">
        <f t="shared" si="15"/>
        <v>0</v>
      </c>
      <c r="H76" s="96">
        <f t="shared" si="15"/>
        <v>0</v>
      </c>
      <c r="I76" s="96">
        <f t="shared" si="15"/>
        <v>0</v>
      </c>
      <c r="J76" s="96">
        <f t="shared" si="15"/>
        <v>0</v>
      </c>
      <c r="K76" s="96">
        <f>(K77+K78+K79+K80)</f>
        <v>3650</v>
      </c>
      <c r="L76" s="96">
        <f>(L77+L78+L79+L80)</f>
        <v>3650</v>
      </c>
    </row>
    <row r="77" spans="1:12" ht="14.25" customHeight="1">
      <c r="A77" s="97">
        <v>32311</v>
      </c>
      <c r="B77" s="98" t="s">
        <v>70</v>
      </c>
      <c r="C77" s="55">
        <f>SUM(D77:J77)</f>
        <v>2500</v>
      </c>
      <c r="D77" s="55">
        <v>2500</v>
      </c>
      <c r="E77" s="55"/>
      <c r="F77" s="55"/>
      <c r="G77" s="55"/>
      <c r="H77" s="55"/>
      <c r="I77" s="55"/>
      <c r="J77" s="55"/>
      <c r="K77" s="105">
        <v>2500</v>
      </c>
      <c r="L77" s="105">
        <v>2500</v>
      </c>
    </row>
    <row r="78" spans="1:12" ht="14.25" customHeight="1">
      <c r="A78" s="97">
        <v>32312</v>
      </c>
      <c r="B78" s="98" t="s">
        <v>71</v>
      </c>
      <c r="C78" s="55">
        <f>SUM(D78:J78)</f>
        <v>150</v>
      </c>
      <c r="D78" s="55">
        <v>150</v>
      </c>
      <c r="E78" s="55"/>
      <c r="F78" s="55"/>
      <c r="G78" s="55"/>
      <c r="H78" s="55"/>
      <c r="I78" s="55"/>
      <c r="J78" s="55"/>
      <c r="K78" s="105">
        <v>150</v>
      </c>
      <c r="L78" s="105">
        <v>150</v>
      </c>
    </row>
    <row r="79" spans="1:12" ht="14.25" customHeight="1">
      <c r="A79" s="97">
        <v>32313</v>
      </c>
      <c r="B79" s="98" t="s">
        <v>72</v>
      </c>
      <c r="C79" s="55">
        <f>SUM(D79:J79)</f>
        <v>150</v>
      </c>
      <c r="D79" s="55">
        <v>150</v>
      </c>
      <c r="E79" s="55"/>
      <c r="F79" s="55"/>
      <c r="G79" s="55"/>
      <c r="H79" s="55"/>
      <c r="I79" s="55"/>
      <c r="J79" s="55"/>
      <c r="K79" s="105">
        <v>0</v>
      </c>
      <c r="L79" s="105">
        <v>0</v>
      </c>
    </row>
    <row r="80" spans="1:12" ht="14.25" customHeight="1">
      <c r="A80" s="97">
        <v>32319</v>
      </c>
      <c r="B80" s="98" t="s">
        <v>73</v>
      </c>
      <c r="C80" s="55">
        <f>SUM(D80:J80)</f>
        <v>1000</v>
      </c>
      <c r="D80" s="55">
        <v>0</v>
      </c>
      <c r="E80" s="55">
        <v>1000</v>
      </c>
      <c r="F80" s="55"/>
      <c r="G80" s="55">
        <v>0</v>
      </c>
      <c r="H80" s="55"/>
      <c r="I80" s="55"/>
      <c r="J80" s="55"/>
      <c r="K80" s="105">
        <v>1000</v>
      </c>
      <c r="L80" s="105">
        <v>1000</v>
      </c>
    </row>
    <row r="81" spans="1:12" ht="14.25" customHeight="1">
      <c r="A81" s="94">
        <v>3232</v>
      </c>
      <c r="B81" s="95" t="s">
        <v>74</v>
      </c>
      <c r="C81" s="96">
        <f aca="true" t="shared" si="16" ref="C81:J81">(C82+C83)</f>
        <v>6500</v>
      </c>
      <c r="D81" s="96">
        <f t="shared" si="16"/>
        <v>2500</v>
      </c>
      <c r="E81" s="96">
        <f t="shared" si="16"/>
        <v>4000</v>
      </c>
      <c r="F81" s="96">
        <f t="shared" si="16"/>
        <v>0</v>
      </c>
      <c r="G81" s="96">
        <f t="shared" si="16"/>
        <v>0</v>
      </c>
      <c r="H81" s="96">
        <f t="shared" si="16"/>
        <v>0</v>
      </c>
      <c r="I81" s="96">
        <f t="shared" si="16"/>
        <v>0</v>
      </c>
      <c r="J81" s="96">
        <f t="shared" si="16"/>
        <v>0</v>
      </c>
      <c r="K81" s="96">
        <f>(K82+K83)</f>
        <v>6000</v>
      </c>
      <c r="L81" s="96">
        <f>(L82+L83)</f>
        <v>6000</v>
      </c>
    </row>
    <row r="82" spans="1:12" ht="14.25" customHeight="1">
      <c r="A82" s="97">
        <v>32321</v>
      </c>
      <c r="B82" s="98" t="s">
        <v>75</v>
      </c>
      <c r="C82" s="55">
        <f>SUM(D82:J82)</f>
        <v>3200</v>
      </c>
      <c r="D82" s="55">
        <v>1200</v>
      </c>
      <c r="E82" s="55">
        <v>2000</v>
      </c>
      <c r="F82" s="55"/>
      <c r="G82" s="55"/>
      <c r="H82" s="55"/>
      <c r="I82" s="55"/>
      <c r="J82" s="55"/>
      <c r="K82" s="105">
        <v>3000</v>
      </c>
      <c r="L82" s="105">
        <v>3000</v>
      </c>
    </row>
    <row r="83" spans="1:12" ht="14.25" customHeight="1">
      <c r="A83" s="97">
        <v>32322</v>
      </c>
      <c r="B83" s="98" t="s">
        <v>76</v>
      </c>
      <c r="C83" s="55">
        <f>SUM(D83:J83)</f>
        <v>3300</v>
      </c>
      <c r="D83" s="55">
        <v>1300</v>
      </c>
      <c r="E83" s="55">
        <v>2000</v>
      </c>
      <c r="F83" s="55"/>
      <c r="G83" s="55"/>
      <c r="H83" s="55"/>
      <c r="I83" s="55"/>
      <c r="J83" s="55"/>
      <c r="K83" s="105">
        <v>3000</v>
      </c>
      <c r="L83" s="105">
        <v>3000</v>
      </c>
    </row>
    <row r="84" spans="1:14" ht="14.25" customHeight="1">
      <c r="A84" s="94">
        <v>3233</v>
      </c>
      <c r="B84" s="95" t="s">
        <v>77</v>
      </c>
      <c r="C84" s="96">
        <f>(C85+C86)</f>
        <v>1500</v>
      </c>
      <c r="D84" s="96">
        <f>(D85)</f>
        <v>500</v>
      </c>
      <c r="E84" s="96">
        <f>(E85)</f>
        <v>500</v>
      </c>
      <c r="F84" s="96">
        <f>(F85+F87)</f>
        <v>0</v>
      </c>
      <c r="G84" s="96">
        <f>(G85+G86)</f>
        <v>500</v>
      </c>
      <c r="H84" s="96">
        <f>(H85+H87)</f>
        <v>0</v>
      </c>
      <c r="I84" s="96">
        <f>(I85+I87)</f>
        <v>0</v>
      </c>
      <c r="J84" s="96">
        <f>(J85+J87)</f>
        <v>0</v>
      </c>
      <c r="K84" s="96">
        <f>(K85)</f>
        <v>1500</v>
      </c>
      <c r="L84" s="96">
        <f>(L85)</f>
        <v>1500</v>
      </c>
      <c r="M84" s="96">
        <f>(M85+M87)</f>
        <v>0</v>
      </c>
      <c r="N84" s="96">
        <f>(N85+N87)</f>
        <v>0</v>
      </c>
    </row>
    <row r="85" spans="1:12" ht="14.25" customHeight="1">
      <c r="A85" s="97">
        <v>32331</v>
      </c>
      <c r="B85" s="98" t="s">
        <v>78</v>
      </c>
      <c r="C85" s="55">
        <f>SUM(D85:J85)</f>
        <v>1500</v>
      </c>
      <c r="D85" s="55">
        <v>500</v>
      </c>
      <c r="E85" s="55">
        <v>500</v>
      </c>
      <c r="F85" s="55"/>
      <c r="G85" s="55">
        <v>500</v>
      </c>
      <c r="H85" s="55"/>
      <c r="I85" s="55"/>
      <c r="J85" s="55"/>
      <c r="K85" s="105">
        <v>1500</v>
      </c>
      <c r="L85" s="105">
        <v>1500</v>
      </c>
    </row>
    <row r="86" spans="1:12" ht="14.25" customHeight="1">
      <c r="A86" s="97">
        <v>32339</v>
      </c>
      <c r="B86" s="98" t="s">
        <v>160</v>
      </c>
      <c r="C86" s="55">
        <f>SUM(D86:J86)</f>
        <v>0</v>
      </c>
      <c r="D86" s="55"/>
      <c r="E86" s="55">
        <v>0</v>
      </c>
      <c r="F86" s="55"/>
      <c r="G86" s="55">
        <v>0</v>
      </c>
      <c r="H86" s="55"/>
      <c r="I86" s="55"/>
      <c r="J86" s="55"/>
      <c r="K86" s="105">
        <v>0</v>
      </c>
      <c r="L86" s="105"/>
    </row>
    <row r="87" spans="1:12" ht="14.25" customHeight="1">
      <c r="A87" s="94">
        <v>3234</v>
      </c>
      <c r="B87" s="95" t="s">
        <v>79</v>
      </c>
      <c r="C87" s="96">
        <f>(C88+C89+C90)</f>
        <v>1550</v>
      </c>
      <c r="D87" s="96">
        <f>(D88+D89+D90)</f>
        <v>1300</v>
      </c>
      <c r="E87" s="96">
        <f>(E88+E89+E90)</f>
        <v>250</v>
      </c>
      <c r="F87" s="55"/>
      <c r="G87" s="55"/>
      <c r="H87" s="55"/>
      <c r="I87" s="55"/>
      <c r="J87" s="55"/>
      <c r="K87" s="96">
        <f>(K88+K89+K90)</f>
        <v>1550</v>
      </c>
      <c r="L87" s="96">
        <f>(L88+L89+L90)</f>
        <v>1550</v>
      </c>
    </row>
    <row r="88" spans="1:14" ht="14.25" customHeight="1">
      <c r="A88" s="97">
        <v>32341</v>
      </c>
      <c r="B88" s="98" t="s">
        <v>80</v>
      </c>
      <c r="C88" s="55">
        <f>SUM(D88:J88)</f>
        <v>600</v>
      </c>
      <c r="D88" s="55">
        <v>450</v>
      </c>
      <c r="E88" s="55">
        <v>150</v>
      </c>
      <c r="F88" s="55"/>
      <c r="G88" s="55"/>
      <c r="H88" s="55"/>
      <c r="I88" s="55"/>
      <c r="J88" s="96">
        <f>(J89+J90)</f>
        <v>0</v>
      </c>
      <c r="K88" s="105">
        <v>600</v>
      </c>
      <c r="L88" s="105">
        <v>600</v>
      </c>
      <c r="M88" s="55" t="e">
        <f>(M89+M90+#REF!+#REF!)</f>
        <v>#REF!</v>
      </c>
      <c r="N88" s="55" t="e">
        <f>(N89+N90+#REF!+#REF!)</f>
        <v>#REF!</v>
      </c>
    </row>
    <row r="89" spans="1:12" ht="14.25" customHeight="1">
      <c r="A89" s="97">
        <v>32342</v>
      </c>
      <c r="B89" s="98" t="s">
        <v>81</v>
      </c>
      <c r="C89" s="55">
        <f>SUM(D89:J89)</f>
        <v>500</v>
      </c>
      <c r="D89" s="55">
        <v>400</v>
      </c>
      <c r="E89" s="55">
        <v>100</v>
      </c>
      <c r="F89" s="55"/>
      <c r="G89" s="55"/>
      <c r="H89" s="55"/>
      <c r="I89" s="55"/>
      <c r="J89" s="55"/>
      <c r="K89" s="105">
        <v>500</v>
      </c>
      <c r="L89" s="105">
        <v>500</v>
      </c>
    </row>
    <row r="90" spans="1:12" ht="14.25" customHeight="1">
      <c r="A90" s="97">
        <v>32344</v>
      </c>
      <c r="B90" s="98" t="s">
        <v>138</v>
      </c>
      <c r="C90" s="55">
        <f>SUM(D90:J90)</f>
        <v>450</v>
      </c>
      <c r="D90" s="55">
        <v>450</v>
      </c>
      <c r="E90" s="55"/>
      <c r="F90" s="55"/>
      <c r="G90" s="55"/>
      <c r="H90" s="55"/>
      <c r="I90" s="55"/>
      <c r="J90" s="55"/>
      <c r="K90" s="105">
        <v>450</v>
      </c>
      <c r="L90" s="105">
        <v>450</v>
      </c>
    </row>
    <row r="91" spans="1:12" ht="14.25" customHeight="1">
      <c r="A91" s="94">
        <v>32359</v>
      </c>
      <c r="B91" s="95" t="s">
        <v>142</v>
      </c>
      <c r="C91" s="105">
        <f>SUM(D91:J91)</f>
        <v>16000</v>
      </c>
      <c r="D91" s="105">
        <v>6000</v>
      </c>
      <c r="E91" s="105">
        <v>10000</v>
      </c>
      <c r="F91" s="105"/>
      <c r="G91" s="105"/>
      <c r="H91" s="105"/>
      <c r="I91" s="105"/>
      <c r="J91" s="105"/>
      <c r="K91" s="105">
        <v>16000</v>
      </c>
      <c r="L91" s="105">
        <v>16000</v>
      </c>
    </row>
    <row r="92" spans="1:12" ht="14.25" customHeight="1">
      <c r="A92" s="94">
        <v>32361</v>
      </c>
      <c r="B92" s="95" t="s">
        <v>146</v>
      </c>
      <c r="C92" s="96">
        <v>0</v>
      </c>
      <c r="D92" s="96">
        <v>0</v>
      </c>
      <c r="E92" s="55"/>
      <c r="F92" s="55"/>
      <c r="G92" s="55"/>
      <c r="H92" s="55"/>
      <c r="I92" s="55"/>
      <c r="J92" s="55"/>
      <c r="K92" s="105">
        <f>(C92+C92*1.8/100)</f>
        <v>0</v>
      </c>
      <c r="L92" s="105">
        <f>(K92+K92*2/100)</f>
        <v>0</v>
      </c>
    </row>
    <row r="93" spans="1:12" ht="14.25" customHeight="1">
      <c r="A93" s="94">
        <v>32369</v>
      </c>
      <c r="B93" s="95" t="s">
        <v>143</v>
      </c>
      <c r="C93" s="96">
        <v>0</v>
      </c>
      <c r="D93" s="96">
        <v>0</v>
      </c>
      <c r="E93" s="55"/>
      <c r="F93" s="55"/>
      <c r="G93" s="55"/>
      <c r="H93" s="55"/>
      <c r="I93" s="55"/>
      <c r="J93" s="55"/>
      <c r="K93" s="105">
        <f>(C93+C93*1.8/100)</f>
        <v>0</v>
      </c>
      <c r="L93" s="105">
        <f>(K93+K93*2/100)</f>
        <v>0</v>
      </c>
    </row>
    <row r="94" spans="1:14" ht="14.25" customHeight="1">
      <c r="A94" s="94">
        <v>3237</v>
      </c>
      <c r="B94" s="95" t="s">
        <v>84</v>
      </c>
      <c r="C94" s="96">
        <f>(C95+C96+C97+C98)</f>
        <v>4300</v>
      </c>
      <c r="D94" s="96">
        <f>(D95+D96+D97+D98)</f>
        <v>1100</v>
      </c>
      <c r="E94" s="96">
        <f>(E95+E96+E97+E98)</f>
        <v>2200</v>
      </c>
      <c r="F94" s="96">
        <f>(F95+F96+F97)</f>
        <v>0</v>
      </c>
      <c r="G94" s="96">
        <f>(G95+G96+G97+G98)</f>
        <v>1000</v>
      </c>
      <c r="H94" s="96">
        <f>(H95+H96+H97)</f>
        <v>0</v>
      </c>
      <c r="I94" s="96">
        <f>(I95+I96+I97)</f>
        <v>0</v>
      </c>
      <c r="J94" s="96">
        <f>(J95+J96+J97)</f>
        <v>0</v>
      </c>
      <c r="K94" s="96">
        <f>(K95+K96+K97+K98)</f>
        <v>4300</v>
      </c>
      <c r="L94" s="96">
        <f>(L95+L96+L97+L98)</f>
        <v>4300</v>
      </c>
      <c r="M94" s="96">
        <f>(M95+M96+M97)</f>
        <v>0</v>
      </c>
      <c r="N94" s="96">
        <f>(N95+N96+N97)</f>
        <v>0</v>
      </c>
    </row>
    <row r="95" spans="1:12" ht="14.25" customHeight="1">
      <c r="A95" s="97">
        <v>32371</v>
      </c>
      <c r="B95" s="98" t="s">
        <v>147</v>
      </c>
      <c r="C95" s="55">
        <f>SUM(D95:J95)</f>
        <v>1900</v>
      </c>
      <c r="D95" s="55">
        <v>300</v>
      </c>
      <c r="E95" s="55">
        <v>600</v>
      </c>
      <c r="F95" s="55"/>
      <c r="G95" s="55">
        <v>1000</v>
      </c>
      <c r="H95" s="55"/>
      <c r="I95" s="55"/>
      <c r="J95" s="55"/>
      <c r="K95" s="105">
        <v>1900</v>
      </c>
      <c r="L95" s="105">
        <v>1900</v>
      </c>
    </row>
    <row r="96" spans="1:12" ht="14.25" customHeight="1">
      <c r="A96" s="97">
        <v>32372</v>
      </c>
      <c r="B96" s="98" t="s">
        <v>85</v>
      </c>
      <c r="C96" s="55">
        <f>SUM(D96:J96)</f>
        <v>900</v>
      </c>
      <c r="D96" s="55">
        <v>300</v>
      </c>
      <c r="E96" s="55">
        <v>600</v>
      </c>
      <c r="F96" s="55"/>
      <c r="G96" s="55">
        <v>0</v>
      </c>
      <c r="H96" s="55"/>
      <c r="I96" s="55"/>
      <c r="J96" s="55"/>
      <c r="K96" s="105">
        <v>900</v>
      </c>
      <c r="L96" s="105">
        <v>900</v>
      </c>
    </row>
    <row r="97" spans="1:12" ht="14.25" customHeight="1">
      <c r="A97" s="97">
        <v>32377</v>
      </c>
      <c r="B97" s="98" t="s">
        <v>86</v>
      </c>
      <c r="C97" s="55">
        <f>SUM(D97:J97)</f>
        <v>500</v>
      </c>
      <c r="D97" s="55">
        <v>0</v>
      </c>
      <c r="E97" s="55">
        <v>500</v>
      </c>
      <c r="F97" s="55"/>
      <c r="G97" s="55"/>
      <c r="H97" s="55"/>
      <c r="I97" s="55"/>
      <c r="J97" s="55"/>
      <c r="K97" s="105">
        <v>500</v>
      </c>
      <c r="L97" s="105">
        <v>500</v>
      </c>
    </row>
    <row r="98" spans="1:12" ht="14.25" customHeight="1">
      <c r="A98" s="97">
        <v>32379</v>
      </c>
      <c r="B98" s="98" t="s">
        <v>144</v>
      </c>
      <c r="C98" s="55">
        <f>SUM(D98:J98)</f>
        <v>1000</v>
      </c>
      <c r="D98" s="55">
        <v>500</v>
      </c>
      <c r="E98" s="55">
        <v>500</v>
      </c>
      <c r="F98" s="55"/>
      <c r="G98" s="55">
        <v>0</v>
      </c>
      <c r="H98" s="55"/>
      <c r="I98" s="55"/>
      <c r="J98" s="55"/>
      <c r="K98" s="105">
        <v>1000</v>
      </c>
      <c r="L98" s="105">
        <v>1000</v>
      </c>
    </row>
    <row r="99" spans="1:14" ht="14.25" customHeight="1">
      <c r="A99" s="94">
        <v>3238</v>
      </c>
      <c r="B99" s="95" t="s">
        <v>87</v>
      </c>
      <c r="C99" s="96">
        <f>SUM(C100+C101)</f>
        <v>1900</v>
      </c>
      <c r="D99" s="96">
        <f>SUM(D100+D101)</f>
        <v>1400</v>
      </c>
      <c r="E99" s="96">
        <f>(E100+E101)</f>
        <v>500</v>
      </c>
      <c r="F99" s="96">
        <f aca="true" t="shared" si="17" ref="F99:N99">(F100)</f>
        <v>0</v>
      </c>
      <c r="G99" s="96">
        <f>SUM(G100:G101)</f>
        <v>0</v>
      </c>
      <c r="H99" s="96">
        <f t="shared" si="17"/>
        <v>0</v>
      </c>
      <c r="I99" s="96">
        <f t="shared" si="17"/>
        <v>0</v>
      </c>
      <c r="J99" s="96">
        <f t="shared" si="17"/>
        <v>0</v>
      </c>
      <c r="K99" s="96">
        <f>(K100+K101)</f>
        <v>1900</v>
      </c>
      <c r="L99" s="96">
        <f>(L100+L101)</f>
        <v>1900</v>
      </c>
      <c r="M99" s="96">
        <f t="shared" si="17"/>
        <v>0</v>
      </c>
      <c r="N99" s="96">
        <f t="shared" si="17"/>
        <v>0</v>
      </c>
    </row>
    <row r="100" spans="1:12" ht="14.25" customHeight="1">
      <c r="A100" s="97">
        <v>322381</v>
      </c>
      <c r="B100" s="98" t="s">
        <v>88</v>
      </c>
      <c r="C100" s="55">
        <f>SUM(D100:J100)</f>
        <v>1400</v>
      </c>
      <c r="D100" s="55">
        <v>1400</v>
      </c>
      <c r="E100" s="55"/>
      <c r="F100" s="55"/>
      <c r="G100" s="55">
        <v>0</v>
      </c>
      <c r="H100" s="55"/>
      <c r="I100" s="55"/>
      <c r="J100" s="55"/>
      <c r="K100" s="105">
        <v>1400</v>
      </c>
      <c r="L100" s="105">
        <v>1400</v>
      </c>
    </row>
    <row r="101" spans="1:12" ht="14.25" customHeight="1">
      <c r="A101" s="97">
        <v>32389</v>
      </c>
      <c r="B101" s="98" t="s">
        <v>145</v>
      </c>
      <c r="C101" s="55">
        <f>SUM(D101:J101)</f>
        <v>500</v>
      </c>
      <c r="D101" s="55">
        <v>0</v>
      </c>
      <c r="E101" s="55">
        <v>500</v>
      </c>
      <c r="F101" s="55"/>
      <c r="G101" s="55">
        <v>0</v>
      </c>
      <c r="H101" s="55"/>
      <c r="I101" s="55"/>
      <c r="J101" s="55"/>
      <c r="K101" s="105">
        <v>500</v>
      </c>
      <c r="L101" s="105">
        <v>500</v>
      </c>
    </row>
    <row r="102" spans="1:14" ht="14.25" customHeight="1">
      <c r="A102" s="94">
        <v>3239</v>
      </c>
      <c r="B102" s="95" t="s">
        <v>89</v>
      </c>
      <c r="C102" s="96">
        <f>SUM(C103:C107)</f>
        <v>4500</v>
      </c>
      <c r="D102" s="96">
        <f>(D103+D104+D105+D106+D107)</f>
        <v>2300</v>
      </c>
      <c r="E102" s="96">
        <f>SUM(E103:E107)</f>
        <v>1700</v>
      </c>
      <c r="F102" s="96">
        <f>(F103+F104+F107)</f>
        <v>0</v>
      </c>
      <c r="G102" s="96">
        <f>(G103+G104+G107)</f>
        <v>500</v>
      </c>
      <c r="H102" s="96">
        <f>(H103+H104+H107)</f>
        <v>0</v>
      </c>
      <c r="I102" s="96">
        <f>(I103+I104+I107)</f>
        <v>0</v>
      </c>
      <c r="J102" s="96">
        <f>(J103+J104+J107)</f>
        <v>0</v>
      </c>
      <c r="K102" s="96">
        <f>(K103+K104+K105+K106+K107)</f>
        <v>4500</v>
      </c>
      <c r="L102" s="96">
        <f>(L103+L104+L105+L106+L107)</f>
        <v>4500</v>
      </c>
      <c r="M102" s="96">
        <f>(M103+M104+M107)</f>
        <v>0</v>
      </c>
      <c r="N102" s="96">
        <f>(N103+N104+N107)</f>
        <v>0</v>
      </c>
    </row>
    <row r="103" spans="1:12" ht="14.25" customHeight="1">
      <c r="A103" s="97">
        <v>32391</v>
      </c>
      <c r="B103" s="98" t="s">
        <v>90</v>
      </c>
      <c r="C103" s="55">
        <f>SUM(D103:J103)</f>
        <v>2300</v>
      </c>
      <c r="D103" s="55">
        <v>900</v>
      </c>
      <c r="E103" s="55">
        <v>900</v>
      </c>
      <c r="F103" s="55"/>
      <c r="G103" s="55">
        <v>500</v>
      </c>
      <c r="H103" s="55"/>
      <c r="I103" s="55"/>
      <c r="J103" s="55"/>
      <c r="K103" s="105">
        <v>2300</v>
      </c>
      <c r="L103" s="105">
        <v>2300</v>
      </c>
    </row>
    <row r="104" spans="1:12" ht="14.25" customHeight="1">
      <c r="A104" s="97">
        <v>32392</v>
      </c>
      <c r="B104" s="98" t="s">
        <v>91</v>
      </c>
      <c r="C104" s="55">
        <f>SUM(D104:J104)</f>
        <v>0</v>
      </c>
      <c r="D104" s="55">
        <v>0</v>
      </c>
      <c r="E104" s="55">
        <v>0</v>
      </c>
      <c r="F104" s="55"/>
      <c r="G104" s="55"/>
      <c r="H104" s="55"/>
      <c r="I104" s="55"/>
      <c r="J104" s="55"/>
      <c r="K104" s="105">
        <v>0</v>
      </c>
      <c r="L104" s="105">
        <v>0</v>
      </c>
    </row>
    <row r="105" spans="1:12" ht="14.25" customHeight="1">
      <c r="A105" s="97">
        <v>32395</v>
      </c>
      <c r="B105" s="98" t="s">
        <v>82</v>
      </c>
      <c r="C105" s="55">
        <f>SUM(D105:J105)</f>
        <v>600</v>
      </c>
      <c r="D105" s="55">
        <v>300</v>
      </c>
      <c r="E105" s="55">
        <v>300</v>
      </c>
      <c r="F105" s="55"/>
      <c r="G105" s="55"/>
      <c r="H105" s="55"/>
      <c r="I105" s="55"/>
      <c r="J105" s="55"/>
      <c r="K105" s="105">
        <v>600</v>
      </c>
      <c r="L105" s="105">
        <v>600</v>
      </c>
    </row>
    <row r="106" spans="1:12" ht="14.25" customHeight="1">
      <c r="A106" s="97">
        <v>32396</v>
      </c>
      <c r="B106" s="98" t="s">
        <v>83</v>
      </c>
      <c r="C106" s="55">
        <f>SUM(D106:J106)</f>
        <v>600</v>
      </c>
      <c r="D106" s="55">
        <v>600</v>
      </c>
      <c r="E106" s="55"/>
      <c r="F106" s="55"/>
      <c r="G106" s="55"/>
      <c r="H106" s="55"/>
      <c r="I106" s="55"/>
      <c r="J106" s="55"/>
      <c r="K106" s="105">
        <v>600</v>
      </c>
      <c r="L106" s="105">
        <v>600</v>
      </c>
    </row>
    <row r="107" spans="1:12" ht="14.25" customHeight="1">
      <c r="A107" s="97">
        <v>32399</v>
      </c>
      <c r="B107" s="98" t="s">
        <v>92</v>
      </c>
      <c r="C107" s="55">
        <f>SUM(D107:J107)</f>
        <v>1000</v>
      </c>
      <c r="D107" s="55">
        <v>500</v>
      </c>
      <c r="E107" s="55">
        <v>500</v>
      </c>
      <c r="F107" s="55"/>
      <c r="G107" s="55">
        <v>0</v>
      </c>
      <c r="H107" s="55"/>
      <c r="I107" s="55"/>
      <c r="J107" s="55"/>
      <c r="K107" s="105">
        <v>1000</v>
      </c>
      <c r="L107" s="105">
        <v>1000</v>
      </c>
    </row>
    <row r="108" spans="1:12" ht="14.25" customHeight="1">
      <c r="A108" s="94">
        <v>324</v>
      </c>
      <c r="B108" s="95" t="s">
        <v>130</v>
      </c>
      <c r="C108" s="96">
        <f>(C109)</f>
        <v>1000</v>
      </c>
      <c r="D108" s="96">
        <f>(D109)</f>
        <v>0</v>
      </c>
      <c r="E108" s="96">
        <f>SUM(E110:E111)</f>
        <v>1000</v>
      </c>
      <c r="F108" s="55"/>
      <c r="G108" s="55"/>
      <c r="H108" s="55"/>
      <c r="I108" s="55"/>
      <c r="J108" s="55"/>
      <c r="K108" s="96">
        <f>(K109)</f>
        <v>1000</v>
      </c>
      <c r="L108" s="96">
        <f>(L109)</f>
        <v>1000</v>
      </c>
    </row>
    <row r="109" spans="1:12" ht="14.25" customHeight="1">
      <c r="A109" s="94">
        <v>3241</v>
      </c>
      <c r="B109" s="95" t="s">
        <v>130</v>
      </c>
      <c r="C109" s="96">
        <f>(C110+C111)</f>
        <v>1000</v>
      </c>
      <c r="D109" s="96">
        <f>(D110+D111)</f>
        <v>0</v>
      </c>
      <c r="E109" s="55"/>
      <c r="F109" s="55"/>
      <c r="G109" s="55"/>
      <c r="H109" s="55"/>
      <c r="I109" s="55"/>
      <c r="J109" s="55"/>
      <c r="K109" s="96">
        <f>SUM(K110:K111)</f>
        <v>1000</v>
      </c>
      <c r="L109" s="96">
        <f>SUM(L110:L111)</f>
        <v>1000</v>
      </c>
    </row>
    <row r="110" spans="1:12" ht="14.25" customHeight="1">
      <c r="A110" s="97">
        <v>32411</v>
      </c>
      <c r="B110" s="98" t="s">
        <v>131</v>
      </c>
      <c r="C110" s="55">
        <f>SUM(D110:J110)</f>
        <v>500</v>
      </c>
      <c r="D110" s="55">
        <v>0</v>
      </c>
      <c r="E110" s="55">
        <v>500</v>
      </c>
      <c r="F110" s="55"/>
      <c r="G110" s="55"/>
      <c r="H110" s="55"/>
      <c r="I110" s="55"/>
      <c r="J110" s="55"/>
      <c r="K110" s="105">
        <v>500</v>
      </c>
      <c r="L110" s="105">
        <v>500</v>
      </c>
    </row>
    <row r="111" spans="1:12" ht="14.25" customHeight="1">
      <c r="A111" s="97">
        <v>32412</v>
      </c>
      <c r="B111" s="98" t="s">
        <v>132</v>
      </c>
      <c r="C111" s="55">
        <f>SUM(D111:J111)</f>
        <v>500</v>
      </c>
      <c r="D111" s="55">
        <v>0</v>
      </c>
      <c r="E111" s="55">
        <v>500</v>
      </c>
      <c r="F111" s="55"/>
      <c r="G111" s="55"/>
      <c r="H111" s="55"/>
      <c r="I111" s="55"/>
      <c r="J111" s="55"/>
      <c r="K111" s="105">
        <v>500</v>
      </c>
      <c r="L111" s="105">
        <v>500</v>
      </c>
    </row>
    <row r="112" spans="1:12" ht="14.25" customHeight="1">
      <c r="A112" s="94">
        <v>329</v>
      </c>
      <c r="B112" s="95" t="s">
        <v>93</v>
      </c>
      <c r="C112" s="96">
        <f>(C113+C116+C119+C122+C126)</f>
        <v>5050</v>
      </c>
      <c r="D112" s="96">
        <f>(D113+D116+D122+D126+D119)</f>
        <v>2050</v>
      </c>
      <c r="E112" s="96">
        <f>(E113+E116+E126)</f>
        <v>2000</v>
      </c>
      <c r="F112" s="96">
        <f>(F113+F126)</f>
        <v>0</v>
      </c>
      <c r="G112" s="96">
        <f>SUM(G116,G119,G123,G126)</f>
        <v>1000</v>
      </c>
      <c r="H112" s="96">
        <f>(H113+H126)</f>
        <v>0</v>
      </c>
      <c r="I112" s="96">
        <f>(I113+I126)</f>
        <v>0</v>
      </c>
      <c r="J112" s="96">
        <f>(J113+J126)</f>
        <v>0</v>
      </c>
      <c r="K112" s="96">
        <f>(K113+K116+K122+K126+K119)</f>
        <v>5050</v>
      </c>
      <c r="L112" s="96">
        <f>(L113+L116+L122+L126+L119)</f>
        <v>5050</v>
      </c>
    </row>
    <row r="113" spans="1:14" ht="14.25" customHeight="1">
      <c r="A113" s="94">
        <v>3292</v>
      </c>
      <c r="B113" s="95" t="s">
        <v>94</v>
      </c>
      <c r="C113" s="96">
        <f aca="true" t="shared" si="18" ref="C113:J113">(C114+C115)</f>
        <v>800</v>
      </c>
      <c r="D113" s="96">
        <f t="shared" si="18"/>
        <v>800</v>
      </c>
      <c r="E113" s="96">
        <f t="shared" si="18"/>
        <v>0</v>
      </c>
      <c r="F113" s="96">
        <f t="shared" si="18"/>
        <v>0</v>
      </c>
      <c r="G113" s="96">
        <f t="shared" si="18"/>
        <v>0</v>
      </c>
      <c r="H113" s="96">
        <f t="shared" si="18"/>
        <v>0</v>
      </c>
      <c r="I113" s="96">
        <f t="shared" si="18"/>
        <v>0</v>
      </c>
      <c r="J113" s="96">
        <f t="shared" si="18"/>
        <v>0</v>
      </c>
      <c r="K113" s="96">
        <f>(K114+K115)</f>
        <v>800</v>
      </c>
      <c r="L113" s="96">
        <f>(L114+L115)</f>
        <v>800</v>
      </c>
      <c r="M113" s="96">
        <f>(M114+M115)</f>
        <v>0</v>
      </c>
      <c r="N113" s="96">
        <f>(N114+N115)</f>
        <v>0</v>
      </c>
    </row>
    <row r="114" spans="1:12" ht="14.25" customHeight="1">
      <c r="A114" s="97">
        <v>32922</v>
      </c>
      <c r="B114" s="98" t="s">
        <v>95</v>
      </c>
      <c r="C114" s="55">
        <f>SUM(D114:J114)</f>
        <v>600</v>
      </c>
      <c r="D114" s="55">
        <v>600</v>
      </c>
      <c r="E114" s="55"/>
      <c r="F114" s="55"/>
      <c r="G114" s="55"/>
      <c r="H114" s="55"/>
      <c r="I114" s="55"/>
      <c r="J114" s="55"/>
      <c r="K114" s="105">
        <v>600</v>
      </c>
      <c r="L114" s="105">
        <v>600</v>
      </c>
    </row>
    <row r="115" spans="1:12" ht="14.25" customHeight="1">
      <c r="A115" s="97">
        <v>32923</v>
      </c>
      <c r="B115" s="98" t="s">
        <v>96</v>
      </c>
      <c r="C115" s="55">
        <f>SUM(D115:J115)</f>
        <v>200</v>
      </c>
      <c r="D115" s="55">
        <v>200</v>
      </c>
      <c r="E115" s="55"/>
      <c r="F115" s="55"/>
      <c r="G115" s="55"/>
      <c r="H115" s="55"/>
      <c r="I115" s="55"/>
      <c r="J115" s="55"/>
      <c r="K115" s="105">
        <v>200</v>
      </c>
      <c r="L115" s="105">
        <v>200</v>
      </c>
    </row>
    <row r="116" spans="1:14" ht="14.25" customHeight="1">
      <c r="A116" s="94">
        <v>3293</v>
      </c>
      <c r="B116" s="95" t="s">
        <v>97</v>
      </c>
      <c r="C116" s="96">
        <f aca="true" t="shared" si="19" ref="C116:J116">(C117)</f>
        <v>2000</v>
      </c>
      <c r="D116" s="96">
        <f t="shared" si="19"/>
        <v>1000</v>
      </c>
      <c r="E116" s="96">
        <f t="shared" si="19"/>
        <v>1000</v>
      </c>
      <c r="F116" s="96">
        <f t="shared" si="19"/>
        <v>0</v>
      </c>
      <c r="G116" s="96">
        <f t="shared" si="19"/>
        <v>0</v>
      </c>
      <c r="H116" s="96">
        <f t="shared" si="19"/>
        <v>0</v>
      </c>
      <c r="I116" s="96">
        <f t="shared" si="19"/>
        <v>0</v>
      </c>
      <c r="J116" s="96">
        <f t="shared" si="19"/>
        <v>0</v>
      </c>
      <c r="K116" s="96">
        <f>(K117)</f>
        <v>2000</v>
      </c>
      <c r="L116" s="96">
        <f>(L117)</f>
        <v>2000</v>
      </c>
      <c r="M116" s="96">
        <f>(M117)</f>
        <v>0</v>
      </c>
      <c r="N116" s="96">
        <f>(N117)</f>
        <v>0</v>
      </c>
    </row>
    <row r="117" spans="1:12" ht="14.25" customHeight="1">
      <c r="A117" s="97">
        <v>32931</v>
      </c>
      <c r="B117" s="98" t="s">
        <v>97</v>
      </c>
      <c r="C117" s="55">
        <f>SUM(D117:J117)</f>
        <v>2000</v>
      </c>
      <c r="D117" s="55">
        <v>1000</v>
      </c>
      <c r="E117" s="55">
        <v>1000</v>
      </c>
      <c r="F117" s="55"/>
      <c r="G117" s="55">
        <v>0</v>
      </c>
      <c r="H117" s="55"/>
      <c r="I117" s="55"/>
      <c r="J117" s="55"/>
      <c r="K117" s="105">
        <v>2000</v>
      </c>
      <c r="L117" s="105">
        <v>2000</v>
      </c>
    </row>
    <row r="118" spans="1:12" ht="14.25" customHeight="1">
      <c r="A118" s="97"/>
      <c r="B118" s="98"/>
      <c r="C118" s="55"/>
      <c r="D118" s="55"/>
      <c r="E118" s="55"/>
      <c r="F118" s="55"/>
      <c r="G118" s="55"/>
      <c r="H118" s="55"/>
      <c r="I118" s="55"/>
      <c r="J118" s="55"/>
      <c r="K118" s="105"/>
      <c r="L118" s="105"/>
    </row>
    <row r="119" spans="1:12" ht="14.25" customHeight="1">
      <c r="A119" s="94">
        <v>3294</v>
      </c>
      <c r="B119" s="95" t="s">
        <v>149</v>
      </c>
      <c r="C119" s="96">
        <f>(C120)</f>
        <v>0</v>
      </c>
      <c r="D119" s="96">
        <f>(D120)</f>
        <v>0</v>
      </c>
      <c r="E119" s="96">
        <f>(E120)</f>
        <v>0</v>
      </c>
      <c r="F119" s="96">
        <f>(F120)</f>
        <v>0</v>
      </c>
      <c r="G119" s="96"/>
      <c r="H119" s="96"/>
      <c r="I119" s="96"/>
      <c r="J119" s="96"/>
      <c r="K119" s="96">
        <f>(K120)</f>
        <v>0</v>
      </c>
      <c r="L119" s="96">
        <f>(L120)</f>
        <v>0</v>
      </c>
    </row>
    <row r="120" spans="1:12" ht="14.25" customHeight="1">
      <c r="A120" s="97">
        <v>32941</v>
      </c>
      <c r="B120" s="98" t="s">
        <v>150</v>
      </c>
      <c r="C120" s="105">
        <f>SUM(D120:J120)</f>
        <v>0</v>
      </c>
      <c r="D120" s="105">
        <v>0</v>
      </c>
      <c r="E120" s="96"/>
      <c r="F120" s="96"/>
      <c r="G120" s="96"/>
      <c r="H120" s="96"/>
      <c r="I120" s="96"/>
      <c r="J120" s="96"/>
      <c r="K120" s="105">
        <v>0</v>
      </c>
      <c r="L120" s="105">
        <v>0</v>
      </c>
    </row>
    <row r="121" spans="1:12" ht="14.25" customHeight="1">
      <c r="A121" s="94"/>
      <c r="B121" s="95"/>
      <c r="C121" s="55"/>
      <c r="D121" s="55"/>
      <c r="E121" s="55"/>
      <c r="F121" s="55"/>
      <c r="G121" s="55"/>
      <c r="H121" s="55"/>
      <c r="I121" s="55"/>
      <c r="J121" s="55"/>
      <c r="K121" s="105">
        <v>0</v>
      </c>
      <c r="L121" s="105">
        <f>(K121+K121*2/100)</f>
        <v>0</v>
      </c>
    </row>
    <row r="122" spans="1:12" ht="14.25" customHeight="1">
      <c r="A122" s="94">
        <v>3295</v>
      </c>
      <c r="B122" s="95" t="s">
        <v>120</v>
      </c>
      <c r="C122" s="96">
        <f>(C123+C124)</f>
        <v>150</v>
      </c>
      <c r="D122" s="96">
        <f>(D123+D124)</f>
        <v>150</v>
      </c>
      <c r="E122" s="55"/>
      <c r="F122" s="55"/>
      <c r="G122" s="55"/>
      <c r="H122" s="55"/>
      <c r="I122" s="55"/>
      <c r="J122" s="55"/>
      <c r="K122" s="96">
        <f>(K123+K124)</f>
        <v>150</v>
      </c>
      <c r="L122" s="96">
        <f>(L123+L124)</f>
        <v>150</v>
      </c>
    </row>
    <row r="123" spans="1:12" ht="14.25" customHeight="1">
      <c r="A123" s="97">
        <v>32953</v>
      </c>
      <c r="B123" s="98" t="s">
        <v>121</v>
      </c>
      <c r="C123" s="55">
        <v>0</v>
      </c>
      <c r="D123" s="55">
        <v>0</v>
      </c>
      <c r="E123" s="55"/>
      <c r="F123" s="55"/>
      <c r="G123" s="55"/>
      <c r="H123" s="55"/>
      <c r="I123" s="55"/>
      <c r="J123" s="55"/>
      <c r="K123" s="105">
        <f>(C123+C123*1.8/100)</f>
        <v>0</v>
      </c>
      <c r="L123" s="105">
        <f>(K123+K123*2/100)</f>
        <v>0</v>
      </c>
    </row>
    <row r="124" spans="1:12" ht="14.25" customHeight="1">
      <c r="A124" s="97">
        <v>32954</v>
      </c>
      <c r="B124" s="98" t="s">
        <v>139</v>
      </c>
      <c r="C124" s="55">
        <f>SUM(D124:J124)</f>
        <v>150</v>
      </c>
      <c r="D124" s="55">
        <v>150</v>
      </c>
      <c r="E124" s="55"/>
      <c r="F124" s="55"/>
      <c r="G124" s="55"/>
      <c r="H124" s="55"/>
      <c r="I124" s="55"/>
      <c r="J124" s="55"/>
      <c r="K124" s="105">
        <v>150</v>
      </c>
      <c r="L124" s="105">
        <v>150</v>
      </c>
    </row>
    <row r="125" spans="1:12" ht="14.25" customHeight="1">
      <c r="A125" s="97"/>
      <c r="B125" s="98"/>
      <c r="C125" s="55"/>
      <c r="D125" s="55"/>
      <c r="E125" s="55"/>
      <c r="F125" s="55"/>
      <c r="G125" s="55"/>
      <c r="H125" s="55"/>
      <c r="I125" s="55"/>
      <c r="J125" s="55"/>
      <c r="K125" s="105">
        <f>(C125+C125*1.8/100)</f>
        <v>0</v>
      </c>
      <c r="L125" s="105">
        <v>0</v>
      </c>
    </row>
    <row r="126" spans="1:14" ht="14.25" customHeight="1">
      <c r="A126" s="94">
        <v>3299</v>
      </c>
      <c r="B126" s="95" t="s">
        <v>98</v>
      </c>
      <c r="C126" s="96">
        <f>(C128+C127)</f>
        <v>2100</v>
      </c>
      <c r="D126" s="96">
        <f>(D127+D128)</f>
        <v>100</v>
      </c>
      <c r="E126" s="96">
        <f>(E128+E127)</f>
        <v>1000</v>
      </c>
      <c r="F126" s="96">
        <f>(F128)</f>
        <v>0</v>
      </c>
      <c r="G126" s="96">
        <f>SUM(G127:G128)</f>
        <v>1000</v>
      </c>
      <c r="H126" s="96">
        <f>(H128)</f>
        <v>0</v>
      </c>
      <c r="I126" s="96">
        <f>(I128)</f>
        <v>0</v>
      </c>
      <c r="J126" s="96">
        <f>(J128)</f>
        <v>0</v>
      </c>
      <c r="K126" s="96">
        <f>(K127+K128)</f>
        <v>2100</v>
      </c>
      <c r="L126" s="96">
        <f>(L127+L128)</f>
        <v>2100</v>
      </c>
      <c r="M126" s="96">
        <f>(M128)</f>
        <v>0</v>
      </c>
      <c r="N126" s="96">
        <f>(N128)</f>
        <v>0</v>
      </c>
    </row>
    <row r="127" spans="1:14" ht="14.25" customHeight="1">
      <c r="A127" s="97">
        <v>32991</v>
      </c>
      <c r="B127" s="98" t="s">
        <v>122</v>
      </c>
      <c r="C127" s="105">
        <f>SUM(D127:J127)</f>
        <v>500</v>
      </c>
      <c r="D127" s="105">
        <v>0</v>
      </c>
      <c r="E127" s="105">
        <v>500</v>
      </c>
      <c r="F127" s="96"/>
      <c r="G127" s="105">
        <v>0</v>
      </c>
      <c r="H127" s="96"/>
      <c r="I127" s="96"/>
      <c r="J127" s="96"/>
      <c r="K127" s="105">
        <v>500</v>
      </c>
      <c r="L127" s="105">
        <v>500</v>
      </c>
      <c r="M127" s="118"/>
      <c r="N127" s="118"/>
    </row>
    <row r="128" spans="1:12" ht="14.25" customHeight="1">
      <c r="A128" s="97">
        <v>32999</v>
      </c>
      <c r="B128" s="98" t="s">
        <v>98</v>
      </c>
      <c r="C128" s="55">
        <f>SUM(D128:J128)</f>
        <v>1600</v>
      </c>
      <c r="D128" s="105">
        <v>100</v>
      </c>
      <c r="E128" s="105">
        <v>500</v>
      </c>
      <c r="F128" s="105"/>
      <c r="G128" s="105">
        <v>1000</v>
      </c>
      <c r="H128" s="105"/>
      <c r="I128" s="105"/>
      <c r="J128" s="105"/>
      <c r="K128" s="105">
        <v>1600</v>
      </c>
      <c r="L128" s="105">
        <v>1600</v>
      </c>
    </row>
    <row r="129" spans="1:14" ht="14.25" customHeight="1">
      <c r="A129" s="56">
        <v>34</v>
      </c>
      <c r="B129" s="56" t="s">
        <v>99</v>
      </c>
      <c r="C129" s="58">
        <f>(C131)</f>
        <v>700</v>
      </c>
      <c r="D129" s="58">
        <f>(D131)</f>
        <v>700</v>
      </c>
      <c r="E129" s="58">
        <f aca="true" t="shared" si="20" ref="E129:J129">E130</f>
        <v>0</v>
      </c>
      <c r="F129" s="58">
        <f t="shared" si="20"/>
        <v>0</v>
      </c>
      <c r="G129" s="58">
        <f>SUM(G131)</f>
        <v>0</v>
      </c>
      <c r="H129" s="58">
        <f t="shared" si="20"/>
        <v>0</v>
      </c>
      <c r="I129" s="58">
        <f t="shared" si="20"/>
        <v>0</v>
      </c>
      <c r="J129" s="58">
        <f t="shared" si="20"/>
        <v>0</v>
      </c>
      <c r="K129" s="96">
        <f>(K131)</f>
        <v>700</v>
      </c>
      <c r="L129" s="96">
        <f>(L131)</f>
        <v>700</v>
      </c>
      <c r="M129" s="25">
        <v>0</v>
      </c>
      <c r="N129" s="25">
        <v>0</v>
      </c>
    </row>
    <row r="130" spans="1:14" ht="14.25" customHeight="1">
      <c r="A130" s="94">
        <v>3431</v>
      </c>
      <c r="B130" s="95" t="s">
        <v>100</v>
      </c>
      <c r="C130" s="96">
        <f>(C131)</f>
        <v>700</v>
      </c>
      <c r="D130" s="96">
        <v>0</v>
      </c>
      <c r="E130" s="55"/>
      <c r="F130" s="55"/>
      <c r="G130" s="55"/>
      <c r="H130" s="55"/>
      <c r="I130" s="55"/>
      <c r="J130" s="55"/>
      <c r="K130" s="105">
        <v>0</v>
      </c>
      <c r="L130" s="105">
        <v>0</v>
      </c>
      <c r="M130" s="25">
        <v>0</v>
      </c>
      <c r="N130" s="25">
        <v>0</v>
      </c>
    </row>
    <row r="131" spans="1:14" ht="14.25" customHeight="1">
      <c r="A131" s="53">
        <v>34312</v>
      </c>
      <c r="B131" s="54" t="s">
        <v>101</v>
      </c>
      <c r="C131" s="55">
        <f>SUM(D131:J131)</f>
        <v>700</v>
      </c>
      <c r="D131" s="55">
        <v>700</v>
      </c>
      <c r="E131" s="55"/>
      <c r="F131" s="55"/>
      <c r="G131" s="55">
        <v>0</v>
      </c>
      <c r="H131" s="55"/>
      <c r="I131" s="55"/>
      <c r="J131" s="55"/>
      <c r="K131" s="105">
        <v>700</v>
      </c>
      <c r="L131" s="105">
        <v>700</v>
      </c>
      <c r="M131" s="25">
        <v>0</v>
      </c>
      <c r="N131" s="25">
        <v>0</v>
      </c>
    </row>
    <row r="132" spans="1:12" ht="14.25" customHeight="1">
      <c r="A132" s="53"/>
      <c r="B132" s="54"/>
      <c r="C132" s="55"/>
      <c r="D132" s="55"/>
      <c r="E132" s="55"/>
      <c r="F132" s="55"/>
      <c r="G132" s="55"/>
      <c r="H132" s="55"/>
      <c r="I132" s="55"/>
      <c r="J132" s="55"/>
      <c r="K132" s="105"/>
      <c r="L132" s="105"/>
    </row>
    <row r="133" spans="1:14" ht="14.25" customHeight="1">
      <c r="A133" s="94">
        <v>4</v>
      </c>
      <c r="B133" s="95" t="s">
        <v>102</v>
      </c>
      <c r="C133" s="96">
        <f aca="true" t="shared" si="21" ref="C133:L133">(C134)</f>
        <v>4500</v>
      </c>
      <c r="D133" s="96">
        <f t="shared" si="21"/>
        <v>0</v>
      </c>
      <c r="E133" s="96">
        <f t="shared" si="21"/>
        <v>4500</v>
      </c>
      <c r="F133" s="96">
        <f t="shared" si="21"/>
        <v>0</v>
      </c>
      <c r="G133" s="96">
        <f t="shared" si="21"/>
        <v>0</v>
      </c>
      <c r="H133" s="96">
        <f t="shared" si="21"/>
        <v>0</v>
      </c>
      <c r="I133" s="96">
        <f t="shared" si="21"/>
        <v>0</v>
      </c>
      <c r="J133" s="96">
        <f t="shared" si="21"/>
        <v>0</v>
      </c>
      <c r="K133" s="96">
        <f>(K134)</f>
        <v>1750</v>
      </c>
      <c r="L133" s="96">
        <f t="shared" si="21"/>
        <v>1750</v>
      </c>
      <c r="M133" s="25">
        <v>0</v>
      </c>
      <c r="N133" s="25">
        <v>0</v>
      </c>
    </row>
    <row r="134" spans="1:14" ht="14.25" customHeight="1">
      <c r="A134" s="94">
        <v>42</v>
      </c>
      <c r="B134" s="95" t="s">
        <v>104</v>
      </c>
      <c r="C134" s="96">
        <f>(C135+C140+C141+C143)</f>
        <v>4500</v>
      </c>
      <c r="D134" s="96">
        <f>(D135+D140+D141+D143)</f>
        <v>0</v>
      </c>
      <c r="E134" s="96">
        <f>(E135+E140+E142)</f>
        <v>4500</v>
      </c>
      <c r="F134" s="96">
        <f aca="true" t="shared" si="22" ref="F134:N134">(F135+F140+F142)</f>
        <v>0</v>
      </c>
      <c r="G134" s="96">
        <f t="shared" si="22"/>
        <v>0</v>
      </c>
      <c r="H134" s="96">
        <f t="shared" si="22"/>
        <v>0</v>
      </c>
      <c r="I134" s="96">
        <f t="shared" si="22"/>
        <v>0</v>
      </c>
      <c r="J134" s="96">
        <f t="shared" si="22"/>
        <v>0</v>
      </c>
      <c r="K134" s="96">
        <f>(K135+K140+K141+K143)</f>
        <v>1750</v>
      </c>
      <c r="L134" s="96">
        <f>(L135+L140+L141+L143)</f>
        <v>1750</v>
      </c>
      <c r="M134" s="96">
        <f t="shared" si="22"/>
        <v>0</v>
      </c>
      <c r="N134" s="96">
        <f t="shared" si="22"/>
        <v>0</v>
      </c>
    </row>
    <row r="135" spans="1:14" ht="14.25" customHeight="1">
      <c r="A135" s="94">
        <v>4221</v>
      </c>
      <c r="B135" s="94" t="s">
        <v>105</v>
      </c>
      <c r="C135" s="96">
        <f>(C136+C137+C138+C139)</f>
        <v>2500</v>
      </c>
      <c r="D135" s="96">
        <f>(D136+D137+D138+D139)</f>
        <v>0</v>
      </c>
      <c r="E135" s="96">
        <f>SUM(E136:E138)</f>
        <v>2500</v>
      </c>
      <c r="F135" s="96">
        <f aca="true" t="shared" si="23" ref="F135:N135">(F137+F138+F139)</f>
        <v>0</v>
      </c>
      <c r="G135" s="96">
        <f t="shared" si="23"/>
        <v>0</v>
      </c>
      <c r="H135" s="96">
        <f t="shared" si="23"/>
        <v>0</v>
      </c>
      <c r="I135" s="96">
        <f t="shared" si="23"/>
        <v>0</v>
      </c>
      <c r="J135" s="96">
        <f t="shared" si="23"/>
        <v>0</v>
      </c>
      <c r="K135" s="96">
        <f>(K136+K137+K138+K139)</f>
        <v>750</v>
      </c>
      <c r="L135" s="96">
        <f>(L136+L137+L138+L139)</f>
        <v>750</v>
      </c>
      <c r="M135" s="96">
        <f t="shared" si="23"/>
        <v>0</v>
      </c>
      <c r="N135" s="96">
        <f t="shared" si="23"/>
        <v>0</v>
      </c>
    </row>
    <row r="136" spans="1:14" ht="14.25" customHeight="1">
      <c r="A136" s="53">
        <v>42211</v>
      </c>
      <c r="B136" s="54" t="s">
        <v>106</v>
      </c>
      <c r="C136" s="105">
        <f>SUM(D136:J136)</f>
        <v>1500</v>
      </c>
      <c r="D136" s="105">
        <v>0</v>
      </c>
      <c r="E136" s="105">
        <v>1500</v>
      </c>
      <c r="F136" s="96">
        <v>0</v>
      </c>
      <c r="G136" s="96">
        <v>0</v>
      </c>
      <c r="H136" s="96"/>
      <c r="I136" s="96"/>
      <c r="J136" s="96"/>
      <c r="K136" s="105">
        <v>0</v>
      </c>
      <c r="L136" s="105">
        <v>0</v>
      </c>
      <c r="M136" s="118"/>
      <c r="N136" s="118"/>
    </row>
    <row r="137" spans="1:14" ht="14.25" customHeight="1">
      <c r="A137" s="97">
        <v>42212</v>
      </c>
      <c r="B137" s="98" t="s">
        <v>107</v>
      </c>
      <c r="C137" s="55">
        <f>SUM(D137:J137)</f>
        <v>1000</v>
      </c>
      <c r="D137" s="55">
        <v>0</v>
      </c>
      <c r="E137" s="55">
        <v>1000</v>
      </c>
      <c r="F137" s="55"/>
      <c r="G137" s="55"/>
      <c r="H137" s="55"/>
      <c r="I137" s="55"/>
      <c r="J137" s="55"/>
      <c r="K137" s="105">
        <v>750</v>
      </c>
      <c r="L137" s="105">
        <v>750</v>
      </c>
      <c r="M137" s="25">
        <v>0</v>
      </c>
      <c r="N137" s="25">
        <v>0</v>
      </c>
    </row>
    <row r="138" spans="1:15" ht="14.25" customHeight="1">
      <c r="A138" s="59">
        <v>42219</v>
      </c>
      <c r="B138" s="60" t="s">
        <v>108</v>
      </c>
      <c r="C138" s="105">
        <v>0</v>
      </c>
      <c r="D138" s="105">
        <v>0</v>
      </c>
      <c r="E138" s="105">
        <v>0</v>
      </c>
      <c r="F138" s="58"/>
      <c r="G138" s="58"/>
      <c r="H138" s="58"/>
      <c r="I138" s="58"/>
      <c r="J138" s="58"/>
      <c r="K138" s="105">
        <f>(C138+C138*4/100)</f>
        <v>0</v>
      </c>
      <c r="L138" s="105">
        <f>(K138+K138*5/100)</f>
        <v>0</v>
      </c>
      <c r="M138" s="109">
        <v>0</v>
      </c>
      <c r="N138" s="109">
        <v>0</v>
      </c>
      <c r="O138" s="109"/>
    </row>
    <row r="139" spans="1:14" ht="14.25" customHeight="1">
      <c r="A139" s="106"/>
      <c r="B139" s="107" t="s">
        <v>109</v>
      </c>
      <c r="C139" s="61">
        <v>0</v>
      </c>
      <c r="D139" s="61">
        <v>0</v>
      </c>
      <c r="E139" s="61"/>
      <c r="F139" s="61"/>
      <c r="G139" s="61"/>
      <c r="H139" s="61"/>
      <c r="I139" s="61"/>
      <c r="J139" s="61"/>
      <c r="K139" s="119"/>
      <c r="L139" s="119"/>
      <c r="M139" s="25">
        <v>0</v>
      </c>
      <c r="N139" s="25">
        <v>0</v>
      </c>
    </row>
    <row r="140" spans="1:12" ht="14.25" customHeight="1">
      <c r="A140" s="106">
        <v>4223</v>
      </c>
      <c r="B140" s="60" t="s">
        <v>110</v>
      </c>
      <c r="C140" s="108">
        <v>0</v>
      </c>
      <c r="D140" s="108">
        <v>0</v>
      </c>
      <c r="E140" s="108">
        <f aca="true" t="shared" si="24" ref="E140:L140">(E141)</f>
        <v>0</v>
      </c>
      <c r="F140" s="108">
        <f t="shared" si="24"/>
        <v>0</v>
      </c>
      <c r="G140" s="108">
        <f t="shared" si="24"/>
        <v>0</v>
      </c>
      <c r="H140" s="108">
        <f t="shared" si="24"/>
        <v>0</v>
      </c>
      <c r="I140" s="108">
        <f t="shared" si="24"/>
        <v>0</v>
      </c>
      <c r="J140" s="108">
        <f t="shared" si="24"/>
        <v>0</v>
      </c>
      <c r="K140" s="119">
        <f t="shared" si="24"/>
        <v>0</v>
      </c>
      <c r="L140" s="119">
        <f t="shared" si="24"/>
        <v>0</v>
      </c>
    </row>
    <row r="141" spans="1:12" ht="14.25" customHeight="1">
      <c r="A141" s="106">
        <v>42233</v>
      </c>
      <c r="B141" s="107" t="s">
        <v>111</v>
      </c>
      <c r="C141" s="108"/>
      <c r="D141" s="108">
        <v>0</v>
      </c>
      <c r="E141" s="108"/>
      <c r="F141" s="61"/>
      <c r="G141" s="61"/>
      <c r="H141" s="61"/>
      <c r="I141" s="61"/>
      <c r="J141" s="61"/>
      <c r="K141" s="119">
        <v>0</v>
      </c>
      <c r="L141" s="119">
        <v>0</v>
      </c>
    </row>
    <row r="142" spans="1:14" ht="14.25" customHeight="1">
      <c r="A142" s="106">
        <v>4227</v>
      </c>
      <c r="B142" s="107" t="s">
        <v>112</v>
      </c>
      <c r="C142" s="108">
        <f>(C143)</f>
        <v>2000</v>
      </c>
      <c r="D142" s="108">
        <f>SUM(D143)</f>
        <v>0</v>
      </c>
      <c r="E142" s="108">
        <f aca="true" t="shared" si="25" ref="E142:N142">(E143)</f>
        <v>2000</v>
      </c>
      <c r="F142" s="108">
        <f t="shared" si="25"/>
        <v>0</v>
      </c>
      <c r="G142" s="108">
        <f t="shared" si="25"/>
        <v>0</v>
      </c>
      <c r="H142" s="108">
        <f t="shared" si="25"/>
        <v>0</v>
      </c>
      <c r="I142" s="108">
        <f t="shared" si="25"/>
        <v>0</v>
      </c>
      <c r="J142" s="108">
        <f t="shared" si="25"/>
        <v>0</v>
      </c>
      <c r="K142" s="108">
        <f>(K143)</f>
        <v>1000</v>
      </c>
      <c r="L142" s="108">
        <f t="shared" si="25"/>
        <v>1000</v>
      </c>
      <c r="M142" s="61">
        <f t="shared" si="25"/>
        <v>0</v>
      </c>
      <c r="N142" s="61">
        <f t="shared" si="25"/>
        <v>0</v>
      </c>
    </row>
    <row r="143" spans="1:12" ht="14.25" customHeight="1">
      <c r="A143" s="59">
        <v>42273</v>
      </c>
      <c r="B143" s="97" t="s">
        <v>112</v>
      </c>
      <c r="C143" s="119">
        <f>SUM(D143:J143)</f>
        <v>2000</v>
      </c>
      <c r="D143" s="119">
        <v>0</v>
      </c>
      <c r="E143" s="119">
        <v>2000</v>
      </c>
      <c r="F143" s="61"/>
      <c r="G143" s="61"/>
      <c r="H143" s="61"/>
      <c r="I143" s="61"/>
      <c r="J143" s="61"/>
      <c r="K143" s="105">
        <v>1000</v>
      </c>
      <c r="L143" s="105">
        <v>1000</v>
      </c>
    </row>
    <row r="144" spans="1:12" ht="14.25" customHeight="1">
      <c r="A144" s="94">
        <v>42621</v>
      </c>
      <c r="B144" s="94"/>
      <c r="C144" s="108">
        <v>0</v>
      </c>
      <c r="D144" s="108">
        <v>0</v>
      </c>
      <c r="E144" s="61"/>
      <c r="F144" s="61"/>
      <c r="G144" s="61"/>
      <c r="H144" s="61"/>
      <c r="I144" s="61"/>
      <c r="J144" s="61"/>
      <c r="K144" s="105">
        <f>(C144+C144*4/100)</f>
        <v>0</v>
      </c>
      <c r="L144" s="105">
        <v>0</v>
      </c>
    </row>
    <row r="145" spans="1:14" ht="14.25" customHeight="1">
      <c r="A145" s="106"/>
      <c r="B145" s="107" t="s">
        <v>113</v>
      </c>
      <c r="C145" s="108">
        <f>(C146+C147+C148+C149+C150+C151)</f>
        <v>13650</v>
      </c>
      <c r="D145" s="108">
        <f>(D146+D147+D148+D149+D150+D151)</f>
        <v>2650</v>
      </c>
      <c r="E145" s="108">
        <f>(E146+E147+E148+E149+E150+E151)</f>
        <v>3000</v>
      </c>
      <c r="F145" s="108">
        <f aca="true" t="shared" si="26" ref="F145:N145">(F146+F147+F148+F149)</f>
        <v>0</v>
      </c>
      <c r="G145" s="108">
        <f>(G146+G147+G148+G149+G150)</f>
        <v>8000</v>
      </c>
      <c r="H145" s="108"/>
      <c r="I145" s="108">
        <f t="shared" si="26"/>
        <v>0</v>
      </c>
      <c r="J145" s="108">
        <f t="shared" si="26"/>
        <v>0</v>
      </c>
      <c r="K145" s="108">
        <f>(K146+K147+K148+K149+K150+K151)</f>
        <v>13650</v>
      </c>
      <c r="L145" s="108">
        <f>(L146+L147+L148+L149+L150+L151)</f>
        <v>13650</v>
      </c>
      <c r="M145" s="61">
        <f t="shared" si="26"/>
        <v>0</v>
      </c>
      <c r="N145" s="61">
        <f t="shared" si="26"/>
        <v>0</v>
      </c>
    </row>
    <row r="146" spans="1:12" ht="14.25" customHeight="1">
      <c r="A146" s="154">
        <v>32359</v>
      </c>
      <c r="B146" s="155" t="s">
        <v>114</v>
      </c>
      <c r="C146" s="119">
        <f aca="true" t="shared" si="27" ref="C146:C151">SUM(D146:J146)</f>
        <v>2650</v>
      </c>
      <c r="D146" s="119">
        <v>2650</v>
      </c>
      <c r="E146" s="119">
        <v>0</v>
      </c>
      <c r="F146" s="119">
        <v>0</v>
      </c>
      <c r="G146" s="119">
        <v>0</v>
      </c>
      <c r="H146" s="119"/>
      <c r="I146" s="119"/>
      <c r="J146" s="119"/>
      <c r="K146" s="119">
        <v>2650</v>
      </c>
      <c r="L146" s="119">
        <v>2650</v>
      </c>
    </row>
    <row r="147" spans="1:12" ht="14.25" customHeight="1">
      <c r="A147" s="154">
        <v>32391</v>
      </c>
      <c r="B147" s="155" t="s">
        <v>115</v>
      </c>
      <c r="C147" s="119">
        <f t="shared" si="27"/>
        <v>500</v>
      </c>
      <c r="D147" s="119">
        <v>0</v>
      </c>
      <c r="E147" s="119">
        <v>500</v>
      </c>
      <c r="F147" s="119">
        <v>0</v>
      </c>
      <c r="G147" s="119">
        <v>0</v>
      </c>
      <c r="H147" s="119"/>
      <c r="I147" s="119"/>
      <c r="J147" s="119"/>
      <c r="K147" s="119">
        <v>500</v>
      </c>
      <c r="L147" s="119">
        <v>500</v>
      </c>
    </row>
    <row r="148" spans="1:12" ht="14.25" customHeight="1">
      <c r="A148" s="154">
        <v>32391</v>
      </c>
      <c r="B148" s="155" t="s">
        <v>148</v>
      </c>
      <c r="C148" s="119">
        <f t="shared" si="27"/>
        <v>1000</v>
      </c>
      <c r="D148" s="119">
        <v>0</v>
      </c>
      <c r="E148" s="119">
        <v>500</v>
      </c>
      <c r="F148" s="119">
        <v>0</v>
      </c>
      <c r="G148" s="119">
        <v>500</v>
      </c>
      <c r="H148" s="119"/>
      <c r="I148" s="119"/>
      <c r="J148" s="119"/>
      <c r="K148" s="119">
        <v>1000</v>
      </c>
      <c r="L148" s="119">
        <v>1000</v>
      </c>
    </row>
    <row r="149" spans="1:12" ht="14.25" customHeight="1">
      <c r="A149" s="154">
        <v>32399</v>
      </c>
      <c r="B149" s="155" t="s">
        <v>148</v>
      </c>
      <c r="C149" s="119">
        <f t="shared" si="27"/>
        <v>1000</v>
      </c>
      <c r="D149" s="119">
        <v>0</v>
      </c>
      <c r="E149" s="119">
        <v>500</v>
      </c>
      <c r="F149" s="119">
        <v>0</v>
      </c>
      <c r="G149" s="119">
        <v>500</v>
      </c>
      <c r="H149" s="119"/>
      <c r="I149" s="119"/>
      <c r="J149" s="119"/>
      <c r="K149" s="119">
        <v>1000</v>
      </c>
      <c r="L149" s="119">
        <v>1000</v>
      </c>
    </row>
    <row r="150" spans="1:12" ht="14.25" customHeight="1">
      <c r="A150" s="154">
        <v>32359</v>
      </c>
      <c r="B150" s="155" t="s">
        <v>148</v>
      </c>
      <c r="C150" s="119">
        <f t="shared" si="27"/>
        <v>7000</v>
      </c>
      <c r="D150" s="119">
        <v>0</v>
      </c>
      <c r="E150" s="119">
        <v>0</v>
      </c>
      <c r="F150" s="119"/>
      <c r="G150" s="119">
        <v>7000</v>
      </c>
      <c r="H150" s="119"/>
      <c r="I150" s="119"/>
      <c r="J150" s="119"/>
      <c r="K150" s="119">
        <v>7000</v>
      </c>
      <c r="L150" s="119">
        <v>7000</v>
      </c>
    </row>
    <row r="151" spans="1:12" ht="14.25" customHeight="1">
      <c r="A151" s="154">
        <v>32359</v>
      </c>
      <c r="B151" s="155" t="s">
        <v>156</v>
      </c>
      <c r="C151" s="119">
        <f t="shared" si="27"/>
        <v>1500</v>
      </c>
      <c r="D151" s="119">
        <v>0</v>
      </c>
      <c r="E151" s="119">
        <v>1500</v>
      </c>
      <c r="F151" s="119"/>
      <c r="G151" s="119"/>
      <c r="H151" s="119"/>
      <c r="I151" s="119"/>
      <c r="J151" s="119"/>
      <c r="K151" s="119">
        <v>1500</v>
      </c>
      <c r="L151" s="119">
        <v>1500</v>
      </c>
    </row>
    <row r="152" spans="1:14" ht="14.25" customHeight="1">
      <c r="A152" s="156"/>
      <c r="B152" s="157" t="s">
        <v>24</v>
      </c>
      <c r="C152" s="158">
        <f>C25+C43+C129+C133+C145</f>
        <v>243650</v>
      </c>
      <c r="D152" s="158">
        <f>D25+D43+D129+D133+D145</f>
        <v>193650</v>
      </c>
      <c r="E152" s="158">
        <f>E25+E43+E129+E133+E145</f>
        <v>39000</v>
      </c>
      <c r="F152" s="158">
        <f>F25+F43+F129+F134+F145</f>
        <v>0</v>
      </c>
      <c r="G152" s="158">
        <f>G25+G43+G129+G133+G145</f>
        <v>11000</v>
      </c>
      <c r="H152" s="158">
        <f>H25+H43+H129+H134+H145</f>
        <v>0</v>
      </c>
      <c r="I152" s="158">
        <f>I25+I43+I129+I134+I145</f>
        <v>0</v>
      </c>
      <c r="J152" s="158">
        <f>J25+J43+J129+J134+J145</f>
        <v>0</v>
      </c>
      <c r="K152" s="158">
        <f>(K25+K43+K129+K133+K145)</f>
        <v>240000</v>
      </c>
      <c r="L152" s="158">
        <f>(L25+L43+L129+L133+L145)</f>
        <v>240000</v>
      </c>
      <c r="M152" s="62">
        <f>M25+M43+M129+M145</f>
        <v>0</v>
      </c>
      <c r="N152" s="62">
        <f>N25+N43+N129+N145</f>
        <v>0</v>
      </c>
    </row>
    <row r="153" spans="1:14" ht="14.25" customHeight="1">
      <c r="A153" s="45" t="s">
        <v>25</v>
      </c>
      <c r="B153" s="46"/>
      <c r="C153" s="30">
        <f aca="true" t="shared" si="28" ref="C153:L153">(C152)</f>
        <v>243650</v>
      </c>
      <c r="D153" s="30">
        <f t="shared" si="28"/>
        <v>193650</v>
      </c>
      <c r="E153" s="30">
        <f t="shared" si="28"/>
        <v>39000</v>
      </c>
      <c r="F153" s="30">
        <f t="shared" si="28"/>
        <v>0</v>
      </c>
      <c r="G153" s="30">
        <f t="shared" si="28"/>
        <v>11000</v>
      </c>
      <c r="H153" s="30">
        <f t="shared" si="28"/>
        <v>0</v>
      </c>
      <c r="I153" s="30">
        <f t="shared" si="28"/>
        <v>0</v>
      </c>
      <c r="J153" s="30">
        <f t="shared" si="28"/>
        <v>0</v>
      </c>
      <c r="K153" s="30">
        <f t="shared" si="28"/>
        <v>240000</v>
      </c>
      <c r="L153" s="30">
        <f t="shared" si="28"/>
        <v>240000</v>
      </c>
      <c r="M153" s="25">
        <v>0</v>
      </c>
      <c r="N153" s="25">
        <v>0</v>
      </c>
    </row>
  </sheetData>
  <sheetProtection/>
  <mergeCells count="1">
    <mergeCell ref="A1:J1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2023-07-25T06:47:10Z</cp:lastPrinted>
  <dcterms:created xsi:type="dcterms:W3CDTF">1996-10-14T23:33:28Z</dcterms:created>
  <dcterms:modified xsi:type="dcterms:W3CDTF">2023-07-25T06:47:51Z</dcterms:modified>
  <cp:category/>
  <cp:version/>
  <cp:contentType/>
  <cp:contentStatus/>
</cp:coreProperties>
</file>